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satchproduction-my.sharepoint.com/personal/sascha_holzheimer_satchproduction_de/Documents/HP_Thailanderleben/"/>
    </mc:Choice>
  </mc:AlternateContent>
  <xr:revisionPtr revIDLastSave="928" documentId="8_{7F746419-8920-4639-A8AB-D2BC1A9BCEF6}" xr6:coauthVersionLast="47" xr6:coauthVersionMax="47" xr10:uidLastSave="{840AFFB0-45C0-4EC2-9C24-F60163C55CCC}"/>
  <workbookProtection workbookAlgorithmName="SHA-512" workbookHashValue="9ecs6iMkb/dMGW78YujuoyvyRnv3PUD+frhhAbrDmFX3HxU0i+Zle611UG6pAbXZ0nGxg55GsITCs6SPgvPD3A==" workbookSaltValue="QFbrsv1/1cDFLo1BdrCE4g==" workbookSpinCount="100000" lockStructure="1"/>
  <bookViews>
    <workbookView xWindow="-120" yWindow="-120" windowWidth="29040" windowHeight="15720" xr2:uid="{AF7401DC-5AAD-49AE-93FA-14CEF0207994}"/>
  </bookViews>
  <sheets>
    <sheet name="Haushaltsplan" sheetId="1" r:id="rId1"/>
    <sheet name="Stammdaten" sheetId="2" r:id="rId2"/>
    <sheet name="Visa Status" sheetId="3" state="hidden" r:id="rId3"/>
  </sheets>
  <definedNames>
    <definedName name="FromArray_1">_xlfn.ANCHORARRAY(Haushaltsplan!$F$3)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 a="1"/>
  <c r="F3" i="1" s="1"/>
  <c r="F77" i="1"/>
  <c r="G77" i="1" s="1"/>
  <c r="F76" i="1"/>
  <c r="G76" i="1" s="1"/>
  <c r="F75" i="1"/>
  <c r="G75" i="1" s="1"/>
  <c r="F74" i="1"/>
  <c r="G74" i="1" s="1"/>
  <c r="F73" i="1"/>
  <c r="G73" i="1" s="1"/>
  <c r="E9" i="1"/>
  <c r="O2" i="1"/>
  <c r="M5" i="1" a="1"/>
  <c r="M5" i="1" s="1"/>
  <c r="M4" i="1" a="1"/>
  <c r="M4" i="1" s="1"/>
  <c r="J7" i="1"/>
  <c r="D68" i="1" l="1"/>
  <c r="D67" i="1"/>
  <c r="D66" i="1"/>
  <c r="D65" i="1"/>
  <c r="D64" i="1"/>
  <c r="E10" i="1"/>
  <c r="E11" i="1"/>
  <c r="C4" i="1"/>
  <c r="E62" i="1"/>
  <c r="E61" i="1"/>
  <c r="E60" i="1"/>
  <c r="E59" i="1"/>
  <c r="E58" i="1"/>
  <c r="E57" i="1"/>
  <c r="E56" i="1"/>
  <c r="E55" i="1"/>
  <c r="E54" i="1"/>
  <c r="E53" i="1"/>
  <c r="E51" i="1"/>
  <c r="E50" i="1"/>
  <c r="E49" i="1"/>
  <c r="E48" i="1"/>
  <c r="E47" i="1"/>
  <c r="E46" i="1"/>
  <c r="E45" i="1"/>
  <c r="E44" i="1"/>
  <c r="E43" i="1"/>
  <c r="E42" i="1"/>
  <c r="D69" i="1" l="1"/>
  <c r="F78" i="1"/>
  <c r="E68" i="1"/>
  <c r="E67" i="1"/>
  <c r="G78" i="1" l="1"/>
  <c r="E40" i="1"/>
  <c r="E39" i="1"/>
  <c r="E38" i="1"/>
  <c r="E37" i="1"/>
  <c r="E36" i="1"/>
  <c r="E35" i="1"/>
  <c r="E34" i="1"/>
  <c r="E33" i="1"/>
  <c r="E32" i="1"/>
  <c r="E31" i="1"/>
  <c r="E29" i="1"/>
  <c r="E28" i="1"/>
  <c r="E27" i="1"/>
  <c r="E26" i="1"/>
  <c r="E25" i="1"/>
  <c r="E24" i="1"/>
  <c r="E23" i="1"/>
  <c r="E22" i="1"/>
  <c r="E21" i="1"/>
  <c r="E20" i="1"/>
  <c r="E12" i="1"/>
  <c r="E13" i="1"/>
  <c r="E14" i="1"/>
  <c r="E15" i="1"/>
  <c r="E16" i="1"/>
  <c r="E17" i="1"/>
  <c r="E18" i="1"/>
  <c r="E65" i="1" l="1"/>
  <c r="E66" i="1"/>
  <c r="E64" i="1"/>
  <c r="G3" i="1" a="1"/>
  <c r="G3" i="1" s="1"/>
  <c r="E69" i="1" l="1"/>
  <c r="E77" i="1"/>
  <c r="E76" i="1"/>
  <c r="E75" i="1"/>
  <c r="E74" i="1"/>
  <c r="E73" i="1"/>
  <c r="N5" i="1"/>
  <c r="M6" i="1"/>
  <c r="D71" i="1" s="1"/>
  <c r="M7" i="1"/>
  <c r="E71" i="1" s="1"/>
  <c r="G71" i="1" s="1"/>
  <c r="N4" i="1"/>
  <c r="G68" i="1"/>
  <c r="F66" i="1"/>
  <c r="G66" i="1"/>
  <c r="F67" i="1"/>
  <c r="G67" i="1"/>
  <c r="F68" i="1"/>
  <c r="F64" i="1"/>
  <c r="G64" i="1"/>
  <c r="G65" i="1"/>
  <c r="F65" i="1"/>
  <c r="F54" i="1"/>
  <c r="F43" i="1"/>
  <c r="F32" i="1"/>
  <c r="F21" i="1"/>
  <c r="F40" i="1"/>
  <c r="G39" i="1"/>
  <c r="F39" i="1"/>
  <c r="G49" i="1"/>
  <c r="F38" i="1"/>
  <c r="G59" i="1"/>
  <c r="F48" i="1"/>
  <c r="G47" i="1"/>
  <c r="F47" i="1"/>
  <c r="F25" i="1"/>
  <c r="F57" i="1"/>
  <c r="G45" i="1"/>
  <c r="F56" i="1"/>
  <c r="G22" i="1"/>
  <c r="F33" i="1"/>
  <c r="G32" i="1"/>
  <c r="G53" i="1"/>
  <c r="G42" i="1"/>
  <c r="G31" i="1"/>
  <c r="G20" i="1"/>
  <c r="F42" i="1"/>
  <c r="F31" i="1"/>
  <c r="F20" i="1"/>
  <c r="F29" i="1"/>
  <c r="G28" i="1"/>
  <c r="F28" i="1"/>
  <c r="G38" i="1"/>
  <c r="F60" i="1"/>
  <c r="G37" i="1"/>
  <c r="F37" i="1"/>
  <c r="G58" i="1"/>
  <c r="F36" i="1"/>
  <c r="G24" i="1"/>
  <c r="G56" i="1"/>
  <c r="F34" i="1"/>
  <c r="G33" i="1"/>
  <c r="F55" i="1"/>
  <c r="F53" i="1"/>
  <c r="G62" i="1"/>
  <c r="G51" i="1"/>
  <c r="G40" i="1"/>
  <c r="G29" i="1"/>
  <c r="F51" i="1"/>
  <c r="G50" i="1"/>
  <c r="F50" i="1"/>
  <c r="G27" i="1"/>
  <c r="F49" i="1"/>
  <c r="F27" i="1"/>
  <c r="G48" i="1"/>
  <c r="G26" i="1"/>
  <c r="F26" i="1"/>
  <c r="G36" i="1"/>
  <c r="G25" i="1"/>
  <c r="F58" i="1"/>
  <c r="G57" i="1"/>
  <c r="F35" i="1"/>
  <c r="F24" i="1"/>
  <c r="G34" i="1"/>
  <c r="G23" i="1"/>
  <c r="G55" i="1"/>
  <c r="G54" i="1"/>
  <c r="F62" i="1"/>
  <c r="G46" i="1"/>
  <c r="F45" i="1"/>
  <c r="F22" i="1"/>
  <c r="G61" i="1"/>
  <c r="G35" i="1"/>
  <c r="F23" i="1"/>
  <c r="G43" i="1"/>
  <c r="F61" i="1"/>
  <c r="G60" i="1"/>
  <c r="F46" i="1"/>
  <c r="G44" i="1"/>
  <c r="F44" i="1"/>
  <c r="G21" i="1"/>
  <c r="F59" i="1"/>
  <c r="G9" i="1"/>
  <c r="G13" i="1"/>
  <c r="G14" i="1"/>
  <c r="G15" i="1"/>
  <c r="G18" i="1"/>
  <c r="F10" i="1"/>
  <c r="F11" i="1"/>
  <c r="F12" i="1"/>
  <c r="F13" i="1"/>
  <c r="F14" i="1"/>
  <c r="F15" i="1"/>
  <c r="F16" i="1"/>
  <c r="F17" i="1"/>
  <c r="F18" i="1"/>
  <c r="F9" i="1"/>
  <c r="G10" i="1"/>
  <c r="G11" i="1"/>
  <c r="G12" i="1"/>
  <c r="G16" i="1"/>
  <c r="G17" i="1"/>
  <c r="F69" i="1" l="1"/>
  <c r="F79" i="1" s="1"/>
  <c r="G69" i="1"/>
  <c r="G79" i="1" s="1"/>
  <c r="F71" i="1"/>
  <c r="E78" i="1" l="1"/>
  <c r="E7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Sascha Holzheimer</author>
  </authors>
  <commentList>
    <comment ref="M2" authorId="0" shapeId="0" xr:uid="{135A5D9F-34E1-4C7E-AC1E-04423EB430B7}">
      <text>
        <r>
          <rPr>
            <b/>
            <sz val="9"/>
            <color indexed="81"/>
            <rFont val="Segoe UI"/>
            <family val="2"/>
          </rPr>
          <t>Sascha Holzheimer: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VThai</t>
        </r>
        <r>
          <rPr>
            <sz val="9"/>
            <color indexed="81"/>
            <rFont val="Segoe UI"/>
            <family val="2"/>
          </rPr>
          <t xml:space="preserve"> = Verwand mit einem/er thailändischem/n Staatsbürger/in
</t>
        </r>
        <r>
          <rPr>
            <b/>
            <sz val="9"/>
            <color indexed="81"/>
            <rFont val="Segoe UI"/>
            <family val="2"/>
          </rPr>
          <t>NVThai</t>
        </r>
        <r>
          <rPr>
            <sz val="9"/>
            <color indexed="81"/>
            <rFont val="Segoe UI"/>
            <family val="2"/>
          </rPr>
          <t xml:space="preserve"> = nicht verwand mit einem/er thailändischem/n Staatsbürger/in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<sst xmlns="http://schemas.openxmlformats.org/spreadsheetml/2006/main" count="116" uniqueCount="77">
  <si>
    <t>Beschreibung</t>
  </si>
  <si>
    <t>Anzahl Wochen</t>
  </si>
  <si>
    <t>Wöchentlich</t>
  </si>
  <si>
    <t>Monatlich</t>
  </si>
  <si>
    <t>Jährlich in €</t>
  </si>
  <si>
    <t>Nein</t>
  </si>
  <si>
    <t>Wohnen</t>
  </si>
  <si>
    <t>Kat.Wohnen</t>
  </si>
  <si>
    <t>Miete</t>
  </si>
  <si>
    <t>Strom</t>
  </si>
  <si>
    <t>Wasser</t>
  </si>
  <si>
    <t>Internet</t>
  </si>
  <si>
    <t>Versicherung</t>
  </si>
  <si>
    <t>Instandhaltung</t>
  </si>
  <si>
    <t>Rücklagen</t>
  </si>
  <si>
    <t>Auto</t>
  </si>
  <si>
    <t>Kat.Auto</t>
  </si>
  <si>
    <t>Kat.Roller</t>
  </si>
  <si>
    <t>Rate</t>
  </si>
  <si>
    <t>Tanken</t>
  </si>
  <si>
    <t>Inspektion</t>
  </si>
  <si>
    <t>Reparatur</t>
  </si>
  <si>
    <t>Inpektion</t>
  </si>
  <si>
    <t>Kat.Gesundheit</t>
  </si>
  <si>
    <t>Medizin</t>
  </si>
  <si>
    <t>Operation</t>
  </si>
  <si>
    <t>Arztkosten</t>
  </si>
  <si>
    <t>Wechselkurs</t>
  </si>
  <si>
    <t>Roller</t>
  </si>
  <si>
    <t>Gesundheit</t>
  </si>
  <si>
    <t>Sonstiges</t>
  </si>
  <si>
    <t>Mtl. in €</t>
  </si>
  <si>
    <t>Haushaltskostenplanung</t>
  </si>
  <si>
    <t>Realer Wechselkurs</t>
  </si>
  <si>
    <t>fiktiver Wechselkurs</t>
  </si>
  <si>
    <t>Berechnungsart</t>
  </si>
  <si>
    <t>Kleidung</t>
  </si>
  <si>
    <t>Reisen</t>
  </si>
  <si>
    <t>Restaurant</t>
  </si>
  <si>
    <t>Flug</t>
  </si>
  <si>
    <t>Zug</t>
  </si>
  <si>
    <t>Streaming</t>
  </si>
  <si>
    <t>Gesunheit</t>
  </si>
  <si>
    <t>Visum</t>
  </si>
  <si>
    <t>Gesamt</t>
  </si>
  <si>
    <t>Einahmen</t>
  </si>
  <si>
    <t>Einnahmen</t>
  </si>
  <si>
    <t>Rente</t>
  </si>
  <si>
    <t>Dividenden</t>
  </si>
  <si>
    <t>Gehalt</t>
  </si>
  <si>
    <t>Ausgaben</t>
  </si>
  <si>
    <t>Sonstige</t>
  </si>
  <si>
    <t>Guthaben</t>
  </si>
  <si>
    <t>Einkommen Monatlich</t>
  </si>
  <si>
    <t>Einlage Bankkonto</t>
  </si>
  <si>
    <t>Visa vorraussetzung</t>
  </si>
  <si>
    <t>Thai Visa Art</t>
  </si>
  <si>
    <t>NVThai</t>
  </si>
  <si>
    <t>Non-Immigrant (O - Thai Family)</t>
  </si>
  <si>
    <t>Tourist Visa (TR - Family)</t>
  </si>
  <si>
    <t>Non-Immigrant (O - non-Thai Family)</t>
  </si>
  <si>
    <t>VThai</t>
  </si>
  <si>
    <t>Visa Art</t>
  </si>
  <si>
    <t>Einlage Bank</t>
  </si>
  <si>
    <t>Mtl. Einkommen</t>
  </si>
  <si>
    <t>Non-Immigrant-O-A: Long-stay 1 Year</t>
  </si>
  <si>
    <t>Non-Immigrant (O - A)</t>
  </si>
  <si>
    <t>Einkommen Mtl.</t>
  </si>
  <si>
    <t xml:space="preserve">Meine Einlage </t>
  </si>
  <si>
    <t>Mein Einkommen</t>
  </si>
  <si>
    <t>Thailand Visum</t>
  </si>
  <si>
    <t>Link zu Thai Botschaft:</t>
  </si>
  <si>
    <t>Hinweis: Nutze den Link zur thailändischen Botschaft in Frankfurt am Main um dich über die Voraussetzung und benötigten Papiere zu informieren.</t>
  </si>
  <si>
    <t>https://www.thailanderleben.com/</t>
  </si>
  <si>
    <t>Ja</t>
  </si>
  <si>
    <t>homepage</t>
  </si>
  <si>
    <t>Lebensmittel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</si>
</sst>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[$฿-41E]* #,##0.00_-;\-[$฿-41E]* #,##0.00_-;_-[$฿-41E]* &quot;-&quot;??_-;_-@_-"/>
    <numFmt numFmtId="165" formatCode="#,##0.00\ &quot;€&quot;"/>
    <numFmt numFmtId="166" formatCode="_([$€-2]\ * #,##0.00_);_([$€-2]\ * \(#,##0.00\);_([$€-2]\ 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b/>
      <sz val="9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0"/>
      <name val="Calibri"/>
      <family val="2"/>
      <scheme val="minor"/>
    </font>
    <font>
      <u/>
      <sz val="48"/>
      <color theme="1"/>
      <name val="Permanent Marker"/>
    </font>
    <font>
      <u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48"/>
      <color rgb="FF000000"/>
      <name val="Permanent Marke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8">
    <xf numFmtId="0" fontId="0" fillId="0" borderId="0" xfId="0"/>
    <xf numFmtId="164" fontId="0" fillId="0" borderId="0" xfId="0" applyNumberFormat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7" fillId="0" borderId="0" xfId="1"/>
    <xf numFmtId="0" fontId="2" fillId="3" borderId="0" xfId="0" applyFont="1" applyFill="1" applyAlignment="1">
      <alignment vertical="top" wrapText="1"/>
    </xf>
    <xf numFmtId="0" fontId="1" fillId="3" borderId="11" xfId="0" applyFont="1" applyFill="1" applyBorder="1"/>
    <xf numFmtId="0" fontId="1" fillId="2" borderId="0" xfId="0" applyFont="1" applyFill="1"/>
    <xf numFmtId="0" fontId="9" fillId="6" borderId="0" xfId="0" applyFont="1" applyFill="1"/>
    <xf numFmtId="0" fontId="5" fillId="3" borderId="11" xfId="0" applyFont="1" applyFill="1" applyBorder="1"/>
    <xf numFmtId="0" fontId="5" fillId="3" borderId="0" xfId="0" applyFont="1" applyFill="1"/>
    <xf numFmtId="0" fontId="0" fillId="3" borderId="0" xfId="0" applyFill="1"/>
    <xf numFmtId="164" fontId="5" fillId="3" borderId="0" xfId="0" applyNumberFormat="1" applyFont="1" applyFill="1"/>
    <xf numFmtId="22" fontId="5" fillId="3" borderId="12" xfId="0" applyNumberFormat="1" applyFont="1" applyFill="1" applyBorder="1"/>
    <xf numFmtId="0" fontId="5" fillId="6" borderId="0" xfId="0" applyFont="1" applyFill="1"/>
    <xf numFmtId="0" fontId="4" fillId="3" borderId="12" xfId="0" applyFont="1" applyFill="1" applyBorder="1"/>
    <xf numFmtId="164" fontId="1" fillId="6" borderId="0" xfId="0" applyNumberFormat="1" applyFont="1" applyFill="1"/>
    <xf numFmtId="44" fontId="1" fillId="6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3" borderId="13" xfId="0" applyFont="1" applyFill="1" applyBorder="1"/>
    <xf numFmtId="165" fontId="1" fillId="3" borderId="14" xfId="0" applyNumberFormat="1" applyFont="1" applyFill="1" applyBorder="1"/>
    <xf numFmtId="0" fontId="1" fillId="3" borderId="5" xfId="0" applyFont="1" applyFill="1" applyBorder="1"/>
    <xf numFmtId="164" fontId="1" fillId="6" borderId="6" xfId="0" applyNumberFormat="1" applyFont="1" applyFill="1" applyBorder="1"/>
    <xf numFmtId="165" fontId="0" fillId="6" borderId="8" xfId="0" applyNumberFormat="1" applyFill="1" applyBorder="1"/>
    <xf numFmtId="165" fontId="0" fillId="6" borderId="4" xfId="0" applyNumberFormat="1" applyFill="1" applyBorder="1"/>
    <xf numFmtId="165" fontId="0" fillId="6" borderId="9" xfId="0" applyNumberFormat="1" applyFill="1" applyBorder="1"/>
    <xf numFmtId="165" fontId="0" fillId="6" borderId="12" xfId="0" applyNumberFormat="1" applyFill="1" applyBorder="1"/>
    <xf numFmtId="165" fontId="0" fillId="6" borderId="10" xfId="0" applyNumberFormat="1" applyFill="1" applyBorder="1"/>
    <xf numFmtId="165" fontId="0" fillId="6" borderId="7" xfId="0" applyNumberFormat="1" applyFill="1" applyBorder="1"/>
    <xf numFmtId="0" fontId="1" fillId="0" borderId="0" xfId="0" applyFont="1"/>
    <xf numFmtId="165" fontId="0" fillId="6" borderId="0" xfId="0" applyNumberFormat="1" applyFill="1"/>
    <xf numFmtId="0" fontId="3" fillId="5" borderId="13" xfId="0" applyFont="1" applyFill="1" applyBorder="1"/>
    <xf numFmtId="0" fontId="3" fillId="5" borderId="15" xfId="0" applyFont="1" applyFill="1" applyBorder="1"/>
    <xf numFmtId="164" fontId="8" fillId="5" borderId="15" xfId="0" applyNumberFormat="1" applyFont="1" applyFill="1" applyBorder="1"/>
    <xf numFmtId="165" fontId="3" fillId="5" borderId="15" xfId="0" applyNumberFormat="1" applyFont="1" applyFill="1" applyBorder="1"/>
    <xf numFmtId="165" fontId="3" fillId="5" borderId="14" xfId="0" applyNumberFormat="1" applyFont="1" applyFill="1" applyBorder="1"/>
    <xf numFmtId="165" fontId="0" fillId="0" borderId="0" xfId="0" applyNumberFormat="1"/>
    <xf numFmtId="0" fontId="0" fillId="0" borderId="16" xfId="0" applyBorder="1"/>
    <xf numFmtId="164" fontId="0" fillId="0" borderId="16" xfId="0" applyNumberFormat="1" applyBorder="1"/>
    <xf numFmtId="165" fontId="0" fillId="0" borderId="16" xfId="0" applyNumberFormat="1" applyBorder="1"/>
    <xf numFmtId="0" fontId="1" fillId="2" borderId="0" xfId="0" applyFont="1" applyFill="1" applyProtection="1">
      <protection locked="0"/>
    </xf>
    <xf numFmtId="44" fontId="1" fillId="2" borderId="0" xfId="0" applyNumberFormat="1" applyFont="1" applyFill="1" applyProtection="1">
      <protection locked="0"/>
    </xf>
    <xf numFmtId="44" fontId="1" fillId="2" borderId="6" xfId="0" applyNumberFormat="1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164" fontId="5" fillId="3" borderId="0" xfId="0" applyNumberFormat="1" applyFont="1" applyFill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0" fontId="13" fillId="0" borderId="0" xfId="1" applyFont="1" applyAlignment="1" applyProtection="1">
      <alignment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5" fillId="0" borderId="0" xfId="0" applyFont="1"/>
    <xf numFmtId="0" fontId="12" fillId="0" borderId="0" xfId="0" applyFont="1" applyProtection="1">
      <protection hidden="1"/>
    </xf>
    <xf numFmtId="0" fontId="14" fillId="0" borderId="0" xfId="1" applyFont="1" applyProtection="1">
      <protection hidden="1"/>
    </xf>
    <xf numFmtId="164" fontId="0" fillId="6" borderId="11" xfId="0" applyNumberFormat="1" applyFill="1" applyBorder="1"/>
    <xf numFmtId="164" fontId="0" fillId="6" borderId="5" xfId="0" applyNumberFormat="1" applyFill="1" applyBorder="1"/>
    <xf numFmtId="164" fontId="0" fillId="6" borderId="8" xfId="0" applyNumberFormat="1" applyFill="1" applyBorder="1"/>
    <xf numFmtId="164" fontId="0" fillId="6" borderId="9" xfId="0" applyNumberFormat="1" applyFill="1" applyBorder="1"/>
    <xf numFmtId="164" fontId="0" fillId="6" borderId="10" xfId="0" applyNumberForma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3" fillId="5" borderId="13" xfId="0" applyFont="1" applyFill="1" applyBorder="1" applyAlignment="1">
      <alignment horizontal="left"/>
    </xf>
    <xf numFmtId="0" fontId="3" fillId="5" borderId="15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7" xfId="0" applyFont="1" applyFill="1" applyBorder="1" applyAlignment="1">
      <alignment horizontal="left"/>
    </xf>
    <xf numFmtId="0" fontId="7" fillId="6" borderId="0" xfId="1" applyFill="1" applyBorder="1" applyAlignment="1" applyProtection="1">
      <alignment horizontal="left"/>
      <protection locked="0"/>
    </xf>
    <xf numFmtId="0" fontId="7" fillId="6" borderId="12" xfId="1" applyFill="1" applyBorder="1" applyAlignment="1" applyProtection="1">
      <alignment horizontal="left"/>
      <protection locked="0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6" fontId="0" fillId="0" borderId="0" xfId="0" applyNumberFormat="1"/>
    <xf numFmtId="22" fontId="0" fillId="0" borderId="0" xfId="0" applyNumberFormat="1"/>
  </cellXfs>
  <cellStyles count="2">
    <cellStyle name="Link" xfId="1" builtinId="8"/>
    <cellStyle name="Standard" xfId="0" builtinId="0"/>
  </cellStyles>
  <dxfs count="18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colors>
    <mruColors>
      <color rgb="FFB2B2B2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SupportingPropertyBag" Target="richData/rdsupportingpropertybag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SupportingPropertyBagStructure" Target="richData/rdsupportingpropertybagstructure.xml"/><Relationship Id="rId5" Type="http://schemas.openxmlformats.org/officeDocument/2006/relationships/styles" Target="styles.xml"/><Relationship Id="rId15" Type="http://schemas.openxmlformats.org/officeDocument/2006/relationships/calcChain" Target="calcChain.xml"/><Relationship Id="rId10" Type="http://schemas.microsoft.com/office/2017/06/relationships/richStyles" Target="richData/richStyl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microsoft.com/office/2017/10/relationships/person" Target="persons/person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12</xdr:row>
      <xdr:rowOff>28575</xdr:rowOff>
    </xdr:from>
    <xdr:to>
      <xdr:col>18</xdr:col>
      <xdr:colOff>676275</xdr:colOff>
      <xdr:row>50</xdr:row>
      <xdr:rowOff>104775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2533650"/>
          <a:ext cx="9601200" cy="7372350"/>
        </a:xfrm>
        <a:prstGeom prst="rect">
          <a:avLst/>
        </a:prstGeom>
      </xdr:spPr>
    </xdr:pic>
    <xdr:clientData/>
  </xdr:twoCellAnchor>
  <xdr:twoCellAnchor editAs="oneCell">
    <xdr:from>
      <xdr:col>11</xdr:col>
      <xdr:colOff>1343026</xdr:colOff>
      <xdr:row>67</xdr:row>
      <xdr:rowOff>114301</xdr:rowOff>
    </xdr:from>
    <xdr:to>
      <xdr:col>13</xdr:col>
      <xdr:colOff>1085850</xdr:colOff>
      <xdr:row>79</xdr:row>
      <xdr:rowOff>28575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7676" y="13192126"/>
          <a:ext cx="2257424" cy="22574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52</xdr:row>
          <xdr:rowOff>57150</xdr:rowOff>
        </xdr:from>
        <xdr:to>
          <xdr:col>18</xdr:col>
          <xdr:colOff>190500</xdr:colOff>
          <xdr:row>62</xdr:row>
          <xdr:rowOff>19050</xdr:rowOff>
        </xdr:to>
        <xdr:sp macro="" textlink="">
          <xdr:nvSpPr>
            <xdr:cNvPr id="2066" name="Butto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109728" tIns="137160" rIns="109728" bIns="137160" anchor="ctr" upright="1"/>
            <a:lstStyle/>
            <a:p>
              <a:pPr algn="ctr" rtl="0">
                <a:defRPr sz="1000"/>
              </a:pPr>
              <a:r>
                <a:rPr lang="de-DE" sz="4800" b="0" i="0" u="none" strike="noStrike" baseline="0">
                  <a:solidFill>
                    <a:srgbClr val="000000"/>
                  </a:solidFill>
                  <a:latin typeface="Permanent Marker"/>
                </a:rPr>
                <a:t>www.thailanderleben.com</a:t>
              </a:r>
            </a:p>
            <a:p>
              <a:pPr algn="ctr" rtl="0">
                <a:defRPr sz="1000"/>
              </a:pPr>
              <a:endParaRPr lang="de-DE" sz="4800" b="0" i="0" u="none" strike="noStrike" baseline="0">
                <a:solidFill>
                  <a:srgbClr val="000000"/>
                </a:solidFill>
                <a:latin typeface="Permanent Marker"/>
              </a:endParaRP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linkedentity">
      <keyFlags>
        <key name="%cvi">
          <flag name="ShowInCardView" value="0"/>
          <flag name="ShowInDotNotation" value="0"/>
          <flag name="ShowInAutoComplete" value="0"/>
          <flag name="ExcludeFromCalcComparison" value="1"/>
        </key>
      </keyFlags>
    </type>
    <type name="_linkedentitycore">
      <keyFlags>
        <key name="%EntityServiceId">
          <flag name="ShowInCardView" value="0"/>
          <flag name="ShowInDotNotation" value="0"/>
          <flag name="ShowInAutoComplete" value="0"/>
        </key>
        <key name="%EntitySubDomainId">
          <flag name="ShowInCardView" value="0"/>
          <flag name="ShowInDotNotation" value="0"/>
          <flag name="ShowInAutoComplete" value="0"/>
        </key>
        <key name="%EntityCulture">
          <flag name="ShowInCardView" value="0"/>
          <flag name="ShowInDotNotation" value="0"/>
          <flag name="ShowInAutoComplete" value="0"/>
        </key>
        <key name="%EntityId">
          <flag name="ShowInCardView" value="0"/>
          <flag name="ShowInDotNotation" value="0"/>
          <flag name="ShowInAutoComplete" value="0"/>
        </key>
        <key name="%IsRefreshable">
          <flag name="ShowInCardView" value="0"/>
          <flag name="ShowInAutoComplete" value="0"/>
          <flag name="ExcludeFromCalcComparison" value="1"/>
        </key>
        <key name="%ProviderInfo">
          <flag name="ShowInCardView" value="0"/>
          <flag name="ShowInDotNotation" value="0"/>
          <flag name="ShowInAutoComplete" value="0"/>
        </key>
        <key name="%DataProviderExternalLinkLogo">
          <flag name="ShowInCardView" value="0"/>
          <flag name="ShowInDotNotation" value="0"/>
          <flag name="ShowInAutoComplete" value="0"/>
        </key>
        <key name="%DataProviderExternalLink">
          <flag name="ShowInCardView" value="0"/>
          <flag name="ShowInDotNotation" value="0"/>
          <flag name="ShowInAutoComplete" value="0"/>
        </key>
        <key name="%OutdatedReason">
          <flag name="ShowInCardView" value="0"/>
          <flag name="ShowInDotNotation" value="0"/>
          <flag name="ShowInAutoComplete" value="0"/>
          <flag name="ExcludeFromCalcComparison" value="1"/>
        </key>
      </keyFlags>
    </type>
  </types>
</rvTypesInfo>
</file>

<file path=xl/richData/rdrichvalue.xml><?xml version="1.0" encoding="utf-8"?>
<rvData xmlns="http://schemas.microsoft.com/office/spreadsheetml/2017/richdata" count="2">
  <rv s="0">
    <v>de-DE</v>
    <v>av92c7</v>
    <v>268435456</v>
    <v>1</v>
    <v>Unterstützt von Refinitiv</v>
    <v>0</v>
    <v>1</v>
    <v>EUR/THB</v>
    <v>3</v>
    <v>4</v>
    <v>Finance</v>
    <v>5</v>
    <v>39.183300000000003</v>
    <v>35.358499999999999</v>
    <v>4.3400000000000001E-2</v>
    <v>1.1409999999999999E-3</v>
    <v>38.182099999999998</v>
    <v>Währungspaar</v>
    <v>45285.664895833332</v>
    <v>Euro/Thai Baht FX Cross Rate</v>
    <v>38.029800000000002</v>
    <v>38.056800000000003</v>
    <v>38.082999999999998</v>
    <v>38.0396</v>
    <v>EURTHB</v>
    <v>EUR/THB</v>
    <v>EUR</v>
    <v>THB</v>
  </rv>
  <rv s="1">
    <v>0</v>
  </rv>
</rvData>
</file>

<file path=xl/richData/rdrichvaluestructure.xml><?xml version="1.0" encoding="utf-8"?>
<rvStructures xmlns="http://schemas.microsoft.com/office/spreadsheetml/2017/richdata" count="2">
  <s t="_linkedentitycore">
    <k n="%EntityCulture" t="s"/>
    <k n="%EntityId" t="s"/>
    <k n="%EntityServiceId"/>
    <k n="%IsRefreshable" t="b"/>
    <k n="%ProviderInfo" t="s"/>
    <k n="_CanonicalPropertyNames" t="spb"/>
    <k n="_Display" t="spb"/>
    <k n="_DisplayString" t="s"/>
    <k n="_Flags" t="spb"/>
    <k n="_Format" t="spb"/>
    <k n="_Icon" t="s"/>
    <k n="_SubLabel" t="spb"/>
    <k n="52-Wochen-Hoch"/>
    <k n="52-Wochen-Tief"/>
    <k n="Änderung"/>
    <k n="Änderung (%)"/>
    <k n="Hoch"/>
    <k n="Instrumententyp" t="s"/>
    <k n="Letzte Handelszeit"/>
    <k n="Name" t="s"/>
    <k n="Niedrig"/>
    <k n="Öffnen"/>
    <k n="Preis"/>
    <k n="Schlusskurs des Vortags"/>
    <k n="Ticker-Symbol" t="s"/>
    <k n="UniqueName" t="s"/>
    <k n="Von Währung" t="s"/>
    <k n="Währung" t="s"/>
  </s>
  <s t="_linkedentity">
    <k n="%cvi" t="r"/>
  </s>
</rvStructures>
</file>

<file path=xl/richData/rdsupportingpropertybag.xml><?xml version="1.0" encoding="utf-8"?>
<supportingPropertyBags xmlns="http://schemas.microsoft.com/office/spreadsheetml/2017/richdata2">
  <spbArrays count="1">
    <a count="28">
      <v t="s">%EntityServiceId</v>
      <v t="s">_Format</v>
      <v t="s">%IsRefreshable</v>
      <v t="s">_CanonicalPropertyNames</v>
      <v t="s">%EntityCulture</v>
      <v t="s">%EntityId</v>
      <v t="s">_Icon</v>
      <v t="s">_Display</v>
      <v t="s">Name</v>
      <v t="s">Preis</v>
      <v t="s">_SubLabel</v>
      <v t="s">Letzte Handelszeit</v>
      <v t="s">Ticker-Symbol</v>
      <v t="s">Änderung</v>
      <v t="s">Änderung (%)</v>
      <v t="s">Währung</v>
      <v t="s">Von Währung</v>
      <v t="s">Schlusskurs des Vortags</v>
      <v t="s">Öffnen</v>
      <v t="s">Hoch</v>
      <v t="s">Niedrig</v>
      <v t="s">52-Wochen-Hoch</v>
      <v t="s">52-Wochen-Tief</v>
      <v t="s">Instrumententyp</v>
      <v t="s">_Flags</v>
      <v t="s">UniqueName</v>
      <v t="s">_DisplayString</v>
      <v t="s">%ProviderInfo</v>
    </a>
  </spbArrays>
  <spbData count="6">
    <spb s="0">
      <v>High</v>
      <v>Name</v>
      <v>Price</v>
      <v>Open</v>
      <v>Low</v>
      <v>Currency</v>
      <v>Change</v>
      <v>UniqueName</v>
      <v>From currency</v>
      <v>Change (%)</v>
      <v>%ProviderInfo</v>
      <v>Ticker symbol</v>
      <v>52 week high</v>
      <v>52 week low</v>
      <v>Instrument type</v>
      <v>Last trade time</v>
      <v>Previous close</v>
    </spb>
    <spb s="1">
      <v>0</v>
      <v>Name</v>
    </spb>
    <spb s="2">
      <v>0</v>
      <v>0</v>
      <v>0</v>
    </spb>
    <spb s="3">
      <v>2</v>
      <v>2</v>
    </spb>
    <spb s="4">
      <v>1</v>
      <v>2</v>
      <v>1</v>
      <v>1</v>
      <v>1</v>
      <v>1</v>
      <v>3</v>
      <v>1</v>
      <v>1</v>
      <v>4</v>
      <v>5</v>
      <v>1</v>
    </spb>
    <spb s="5">
      <v>GMT</v>
    </spb>
  </spbData>
</supportingPropertyBags>
</file>

<file path=xl/richData/rdsupportingpropertybagstructure.xml><?xml version="1.0" encoding="utf-8"?>
<spbStructures xmlns="http://schemas.microsoft.com/office/spreadsheetml/2017/richdata2" count="6">
  <s>
    <k n="Hoch" t="s"/>
    <k n="Name" t="s"/>
    <k n="Preis" t="s"/>
    <k n="Öffnen" t="s"/>
    <k n="Niedrig" t="s"/>
    <k n="Währung" t="s"/>
    <k n="Änderung" t="s"/>
    <k n="UniqueName" t="s"/>
    <k n="Von Währung" t="s"/>
    <k n="Änderung (%)" t="s"/>
    <k n="%ProviderInfo" t="s"/>
    <k n="Ticker-Symbol" t="s"/>
    <k n="52-Wochen-Hoch" t="s"/>
    <k n="52-Wochen-Tief" t="s"/>
    <k n="Instrumententyp" t="s"/>
    <k n="Letzte Handelszeit" t="s"/>
    <k n="Schlusskurs des Vortags" t="s"/>
  </s>
  <s>
    <k n="^Order" t="spba"/>
    <k n="TitleProperty" t="s"/>
  </s>
  <s>
    <k n="ShowInCardView" t="b"/>
    <k n="ShowInDotNotation" t="b"/>
    <k n="ShowInAutoComplete" t="b"/>
  </s>
  <s>
    <k n="UniqueName" t="spb"/>
    <k n="`%ProviderInfo" t="spb"/>
  </s>
  <s>
    <k n="Hoch" t="i"/>
    <k n="Name" t="i"/>
    <k n="Preis" t="i"/>
    <k n="Niedrig" t="i"/>
    <k n="`Öffnen" t="i"/>
    <k n="`Änderung" t="i"/>
    <k n="`Änderung (%)" t="i"/>
    <k n="52-Wochen-Hoch" t="i"/>
    <k n="52-Wochen-Tief" t="i"/>
    <k n="`%EntityServiceId" t="i"/>
    <k n="Letzte Handelszeit" t="i"/>
    <k n="Schlusskurs des Vortags" t="i"/>
  </s>
  <s>
    <k n="Letzte Handelszeit" t="s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4">
    <x:dxf>
      <x:numFmt numFmtId="2" formatCode="0.00"/>
    </x:dxf>
    <x:dxf>
      <x:numFmt numFmtId="0" formatCode="General"/>
    </x:dxf>
    <x:dxf>
      <x:numFmt numFmtId="27" formatCode="dd/mm/yyyy\ hh:mm"/>
    </x:dxf>
    <x:dxf>
      <x:numFmt numFmtId="14" formatCode="0.00%"/>
    </x:dxf>
  </dxfs>
  <richProperties>
    <rPr n="NumberFormat" t="s"/>
    <rPr n="IsTitleField" t="b"/>
  </richProperties>
  <richStyles>
    <rSty dxfid="1">
      <rpv i="0">_-[$฿-th-TH]* #,##0.00_-;-[$฿-th-TH]* #,##0.00_-;_-[$฿-th-TH]* "-"??_-;_-@_-</rpv>
    </rSty>
    <rSty>
      <rpv i="1">1</rpv>
    </rSty>
    <rSty dxfid="3"/>
    <rSty dxfid="0">
      <rpv i="0">0.00</rpv>
    </rSty>
    <rSty dxfid="2"/>
  </richStyles>
</richStyleShee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B1FB7F-8C89-4F13-9C84-A897E138F6F6}" name="tblKat.Wohnen" displayName="tblKat.Wohnen" ref="A1:A10" totalsRowShown="0" headerRowDxfId="17" dataDxfId="16">
  <autoFilter ref="A1:A10" xr:uid="{F5B1FB7F-8C89-4F13-9C84-A897E138F6F6}"/>
  <sortState xmlns:xlrd2="http://schemas.microsoft.com/office/spreadsheetml/2017/richdata2" ref="A2:A8">
    <sortCondition ref="A2:A8"/>
  </sortState>
  <tableColumns count="1">
    <tableColumn id="1" xr3:uid="{E6BF1CAD-24FE-4198-84F0-504AAA5BC8C1}" name="Kat.Wohnen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4A79C0-F4D1-4AA9-BC8A-90F8F38AF522}" name="tblKat.Auto" displayName="tblKat.Auto" ref="C1:C7" totalsRowShown="0" headerRowDxfId="14" dataDxfId="13">
  <autoFilter ref="C1:C7" xr:uid="{594A79C0-F4D1-4AA9-BC8A-90F8F38AF522}"/>
  <tableColumns count="1">
    <tableColumn id="1" xr3:uid="{6EEA91E8-6E81-460E-844D-46EAC60F0E4B}" name="Kat.Auto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B1799A-426A-4386-AF2B-7D0B8D2E9E44}" name="tblKat.Roller" displayName="tblKat.Roller" ref="E1:E7" totalsRowShown="0" headerRowDxfId="11" dataDxfId="10">
  <autoFilter ref="E1:E7" xr:uid="{93B1799A-426A-4386-AF2B-7D0B8D2E9E44}"/>
  <tableColumns count="1">
    <tableColumn id="1" xr3:uid="{00C307E7-C148-44B0-BFAD-3487E2ACC62D}" name="Kat.Roller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DB526C-9E5D-4B13-ABE0-8A9D371EB331}" name="tblKat.Gesundheit" displayName="tblKat.Gesundheit" ref="G1:G5" totalsRowShown="0" headerRowDxfId="8" dataDxfId="7">
  <autoFilter ref="G1:G5" xr:uid="{F4DB526C-9E5D-4B13-ABE0-8A9D371EB331}"/>
  <tableColumns count="1">
    <tableColumn id="1" xr3:uid="{68FFA47C-BAD6-4327-BFD6-D137B1C8345B}" name="Kat.Gesundheit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DDA6744-F9D3-409E-ACA6-29BDE6105A58}" name="tblKat.Sonstiges" displayName="tblKat.Sonstiges" ref="I1:I6" totalsRowShown="0" headerRowDxfId="5" dataDxfId="4">
  <autoFilter ref="I1:I6" xr:uid="{7DDA6744-F9D3-409E-ACA6-29BDE6105A58}"/>
  <tableColumns count="1">
    <tableColumn id="1" xr3:uid="{C649080F-AE47-4769-B546-A6629F9EB33B}" name="Sonstiges" dataDxfId="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48E5EF6-0533-4656-BC00-5E7845A704A3}" name="tblEinnahmen" displayName="tblEinnahmen" ref="K1:K6" totalsRowShown="0" headerRowDxfId="2" dataDxfId="1">
  <autoFilter ref="K1:K6" xr:uid="{348E5EF6-0533-4656-BC00-5E7845A704A3}"/>
  <tableColumns count="1">
    <tableColumn id="1" xr3:uid="{3329E610-6464-411B-958F-F87D15CE1898}" name="Einnahmen" dataDxfId="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299DF8-1048-4815-935E-75FA6A9EC194}" name="VThai" displayName="VThai" ref="A1:A3" totalsRowShown="0">
  <autoFilter ref="A1:A3" xr:uid="{5B299DF8-1048-4815-935E-75FA6A9EC194}"/>
  <tableColumns count="1">
    <tableColumn id="1" xr3:uid="{7BE42704-181E-4D73-9541-F7CD2CEEE785}" name="VThai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C49F6B5-C721-48DC-BE88-65A38EB7303F}" name="NVThai" displayName="NVThai" ref="A8:A10" totalsRowShown="0">
  <autoFilter ref="A8:A10" xr:uid="{0C49F6B5-C721-48DC-BE88-65A38EB7303F}"/>
  <tableColumns count="1">
    <tableColumn id="1" xr3:uid="{E461FC82-AD44-4F6D-B5EA-261DE3FF8899}" name="NVTha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thailanderleben.com/" TargetMode="External"/><Relationship Id="rId1" Type="http://schemas.openxmlformats.org/officeDocument/2006/relationships/hyperlink" Target="https://frankfurt.thaiembassy.org/de/page/non-immigrant-o-non-thai-family?menu=655cc68c4ebb154a5a2c9f12" TargetMode="External"/><Relationship Id="rId6" Type="http://schemas.openxmlformats.org/officeDocument/2006/relationships/comments" Target="../comments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rankfurt.thaiembassy.org/de/page/non-immigrant-o-non-thai-family?menu=655cc68c4ebb154a5a2c9f12" TargetMode="External"/><Relationship Id="rId2" Type="http://schemas.openxmlformats.org/officeDocument/2006/relationships/hyperlink" Target="https://frankfurt.thaiembassy.org/de/page/non-immigrant-o-thai-family?menu=655cc5d64914a34a61596483" TargetMode="External"/><Relationship Id="rId1" Type="http://schemas.openxmlformats.org/officeDocument/2006/relationships/hyperlink" Target="https://frankfurt.thaiembassy.org/de/page/tourist-visa-tr-family" TargetMode="Externa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hyperlink" Target="https://frankfurt.thaiembassy.org/de/page/non-immigrant-visa-o-a?menu=655cc785830a7b77c4757b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5D3E-8892-4204-9026-6F033C83CC27}">
  <sheetPr codeName="Tabelle1"/>
  <dimension ref="B1:V92"/>
  <sheetViews>
    <sheetView showGridLines="0" tabSelected="1" workbookViewId="0">
      <pane ySplit="7" topLeftCell="A8" activePane="bottomLeft" state="frozen"/>
      <selection pane="bottomLeft" activeCell="J2" sqref="J2"/>
    </sheetView>
  </sheetViews>
  <sheetFormatPr baseColWidth="10" defaultRowHeight="15" x14ac:dyDescent="0.25"/>
  <cols>
    <col min="1" max="1" width="5.7109375" customWidth="1"/>
    <col min="2" max="2" width="30.7109375" customWidth="1"/>
    <col min="3" max="3" width="11.7109375" customWidth="1"/>
    <col min="4" max="7" width="18.7109375" customWidth="1"/>
    <col min="8" max="8" width="5.7109375" customWidth="1"/>
    <col min="9" max="9" width="12" bestFit="1" customWidth="1"/>
    <col min="10" max="10" width="11.5703125" bestFit="1" customWidth="1"/>
    <col min="11" max="11" width="5.7109375" customWidth="1"/>
    <col min="12" max="12" width="21" bestFit="1" customWidth="1"/>
    <col min="13" max="14" width="16.7109375" customWidth="1"/>
  </cols>
  <sheetData>
    <row r="1" spans="2:22" ht="30" customHeight="1" x14ac:dyDescent="0.25">
      <c r="B1" s="72" t="s">
        <v>32</v>
      </c>
      <c r="C1" s="73"/>
      <c r="D1" s="73"/>
      <c r="E1" s="73"/>
      <c r="F1" s="73"/>
      <c r="G1" s="74"/>
      <c r="I1" s="89" t="s">
        <v>46</v>
      </c>
      <c r="J1" s="91"/>
      <c r="L1" s="89" t="s">
        <v>70</v>
      </c>
      <c r="M1" s="90"/>
      <c r="N1" s="90"/>
      <c r="O1" s="90"/>
      <c r="P1" s="90"/>
      <c r="Q1" s="91"/>
      <c r="R1" s="64"/>
      <c r="S1" s="64"/>
      <c r="T1" s="64"/>
      <c r="U1" s="64"/>
      <c r="V1" s="64"/>
    </row>
    <row r="2" spans="2:22" x14ac:dyDescent="0.25">
      <c r="B2" s="75" t="s">
        <v>35</v>
      </c>
      <c r="C2" s="76"/>
      <c r="D2" s="15"/>
      <c r="E2" s="76" t="s">
        <v>27</v>
      </c>
      <c r="F2" s="76"/>
      <c r="G2" s="81"/>
      <c r="I2" s="16" t="s">
        <v>47</v>
      </c>
      <c r="J2" s="58"/>
      <c r="L2" s="16" t="s">
        <v>55</v>
      </c>
      <c r="M2" s="53" t="s">
        <v>61</v>
      </c>
      <c r="N2" s="18" t="s">
        <v>71</v>
      </c>
      <c r="O2" s="87" t="str">
        <f>_xlfn.XLOOKUP($M$3,'Visa Status'!A19:A22,'Visa Status'!E19:E22)</f>
        <v>Tourist Visa (TR - Family)</v>
      </c>
      <c r="P2" s="87"/>
      <c r="Q2" s="88"/>
      <c r="R2" s="64"/>
      <c r="S2" s="65" t="s">
        <v>75</v>
      </c>
      <c r="T2" s="63"/>
      <c r="U2" s="63"/>
      <c r="V2" s="64"/>
    </row>
    <row r="3" spans="2:22" ht="15.75" x14ac:dyDescent="0.25">
      <c r="B3" s="19" t="s">
        <v>33</v>
      </c>
      <c r="C3" s="56" t="s">
        <v>74</v>
      </c>
      <c r="D3" s="21"/>
      <c r="E3" s="20" t="e" vm="1">
        <v>#VALUE!</v>
      </c>
      <c r="F3" s="22" cm="1">
        <f t="array" ref="F3">_FV(E3,"Preis")</f>
        <v>38.082999999999998</v>
      </c>
      <c r="G3" s="23" cm="1">
        <f t="array" ref="G3">_FV(E3,"Letzte Handelszeit",TRUE)</f>
        <v>45285.664895833332</v>
      </c>
      <c r="I3" s="16" t="s">
        <v>8</v>
      </c>
      <c r="J3" s="58"/>
      <c r="L3" s="16" t="s">
        <v>56</v>
      </c>
      <c r="M3" s="53" t="s">
        <v>59</v>
      </c>
      <c r="N3" s="17"/>
      <c r="O3" s="92" t="s">
        <v>72</v>
      </c>
      <c r="P3" s="92"/>
      <c r="Q3" s="93"/>
      <c r="R3" s="64"/>
      <c r="S3" s="66" t="s">
        <v>73</v>
      </c>
      <c r="T3" s="63"/>
      <c r="U3" s="63"/>
      <c r="V3" s="64"/>
    </row>
    <row r="4" spans="2:22" ht="15" customHeight="1" x14ac:dyDescent="0.25">
      <c r="B4" s="19" t="s">
        <v>34</v>
      </c>
      <c r="C4" s="24" t="str">
        <f>IF($C$3="Ja","Nein","Ja")</f>
        <v>Nein</v>
      </c>
      <c r="D4" s="21"/>
      <c r="E4" s="20" t="e" vm="1">
        <v>#VALUE!</v>
      </c>
      <c r="F4" s="57">
        <v>40</v>
      </c>
      <c r="G4" s="25"/>
      <c r="I4" s="16" t="s">
        <v>48</v>
      </c>
      <c r="J4" s="58"/>
      <c r="L4" s="16" t="s">
        <v>53</v>
      </c>
      <c r="M4" s="26" cm="1">
        <f t="array" ref="M4">_xlfn.XLOOKUP($M$3,'Visa Status'!A19:$A$22,'Visa Status'!$C$19:$C$22)</f>
        <v>0</v>
      </c>
      <c r="N4" s="27">
        <f>IF($C$3="Ja",$M$4/$F$3,IF($C$4="Ja",$M$4/$F$4,""))</f>
        <v>0</v>
      </c>
      <c r="O4" s="92"/>
      <c r="P4" s="92"/>
      <c r="Q4" s="93"/>
      <c r="R4" s="64"/>
      <c r="S4" s="63"/>
      <c r="T4" s="63"/>
      <c r="U4" s="63"/>
      <c r="V4" s="64"/>
    </row>
    <row r="5" spans="2:22" ht="15" customHeight="1" thickBot="1" x14ac:dyDescent="0.3">
      <c r="B5" s="28"/>
      <c r="C5" s="29"/>
      <c r="D5" s="29"/>
      <c r="E5" s="29"/>
      <c r="F5" s="29"/>
      <c r="G5" s="30"/>
      <c r="I5" s="16" t="s">
        <v>49</v>
      </c>
      <c r="J5" s="58"/>
      <c r="L5" s="16" t="s">
        <v>54</v>
      </c>
      <c r="M5" s="26" cm="1">
        <f t="array" ref="M5">_xlfn.XLOOKUP($M$3,'Visa Status'!A19:$A$22,'Visa Status'!$B$19:$B$22)</f>
        <v>0</v>
      </c>
      <c r="N5" s="27">
        <f>IF($C$3="Ja",$M$5/$F$3,IF($C$4="Ja",$M$5/$F$4,""))</f>
        <v>0</v>
      </c>
      <c r="O5" s="92"/>
      <c r="P5" s="92"/>
      <c r="Q5" s="93"/>
      <c r="R5" s="64"/>
      <c r="S5" s="64"/>
      <c r="T5" s="64"/>
      <c r="U5" s="64"/>
      <c r="V5" s="64"/>
    </row>
    <row r="6" spans="2:22" ht="15.75" customHeight="1" thickBot="1" x14ac:dyDescent="0.3">
      <c r="B6" s="82" t="s">
        <v>0</v>
      </c>
      <c r="C6" s="82" t="s">
        <v>1</v>
      </c>
      <c r="D6" s="82" t="s">
        <v>2</v>
      </c>
      <c r="E6" s="82" t="s">
        <v>3</v>
      </c>
      <c r="F6" s="31" t="s">
        <v>31</v>
      </c>
      <c r="G6" s="31" t="s">
        <v>4</v>
      </c>
      <c r="I6" s="16" t="s">
        <v>51</v>
      </c>
      <c r="J6" s="58"/>
      <c r="L6" s="16" t="s">
        <v>68</v>
      </c>
      <c r="M6" s="26">
        <f>IF($C$3="Ja",$N$6*$F$3,IF($C$4="Ja",$N$6*$F$4,""))</f>
        <v>0</v>
      </c>
      <c r="N6" s="54"/>
      <c r="O6" s="92"/>
      <c r="P6" s="92"/>
      <c r="Q6" s="93"/>
      <c r="R6" s="64"/>
      <c r="S6" s="64"/>
      <c r="T6" s="64"/>
      <c r="U6" s="64"/>
      <c r="V6" s="64"/>
    </row>
    <row r="7" spans="2:22" ht="15" customHeight="1" thickBot="1" x14ac:dyDescent="0.3">
      <c r="B7" s="83"/>
      <c r="C7" s="83"/>
      <c r="D7" s="83"/>
      <c r="E7" s="83"/>
      <c r="F7" s="60" t="s">
        <v>5</v>
      </c>
      <c r="G7" s="61" t="s">
        <v>5</v>
      </c>
      <c r="I7" s="32" t="s">
        <v>44</v>
      </c>
      <c r="J7" s="33">
        <f>SUM(J2:J6)</f>
        <v>0</v>
      </c>
      <c r="L7" s="34" t="s">
        <v>69</v>
      </c>
      <c r="M7" s="35">
        <f>IF($C$3="Ja",$N$7*$F$3,IF($C$4="Ja",$N$7*$F$4,""))</f>
        <v>0</v>
      </c>
      <c r="N7" s="55"/>
      <c r="O7" s="94"/>
      <c r="P7" s="94"/>
      <c r="Q7" s="95"/>
    </row>
    <row r="8" spans="2:22" ht="15.75" thickBot="1" x14ac:dyDescent="0.3">
      <c r="B8" s="84" t="s">
        <v>6</v>
      </c>
      <c r="C8" s="80"/>
      <c r="D8" s="80"/>
      <c r="E8" s="80"/>
      <c r="F8" s="85"/>
      <c r="G8" s="86"/>
    </row>
    <row r="9" spans="2:22" x14ac:dyDescent="0.25">
      <c r="B9" s="2" t="s">
        <v>76</v>
      </c>
      <c r="C9" s="3"/>
      <c r="D9" s="4">
        <v>0</v>
      </c>
      <c r="E9" s="67">
        <f t="shared" ref="E9:E18" si="0">IF(AND(C9="",D9=""), "", IF(C9="", D9, C9*D9))</f>
        <v>0</v>
      </c>
      <c r="F9" s="36" t="str">
        <f t="shared" ref="F9:F18" si="1">IF(E9="","",IF(AND($F$7="Ja",$C$3="Ja"),E9/$F$3,IF(AND($F$7="Ja",$C$3="Nein"),E9/$F$4,"")))</f>
        <v/>
      </c>
      <c r="G9" s="37" t="str">
        <f>IF(E9="","",IF(AND($G$7="Ja",$C$3="Ja"),E9/$F$3,IF(AND($G$7="Ja",$C$3="Nein"),E9*12/$F$4,"")))</f>
        <v/>
      </c>
    </row>
    <row r="10" spans="2:22" x14ac:dyDescent="0.25">
      <c r="B10" s="5"/>
      <c r="C10" s="6"/>
      <c r="D10" s="7">
        <v>0</v>
      </c>
      <c r="E10" s="67">
        <f t="shared" si="0"/>
        <v>0</v>
      </c>
      <c r="F10" s="38" t="str">
        <f t="shared" si="1"/>
        <v/>
      </c>
      <c r="G10" s="39" t="str">
        <f t="shared" ref="G10:G18" si="2">IF(E10="","",IF($G$7="Ja",E10*12/$F$3,""))</f>
        <v/>
      </c>
    </row>
    <row r="11" spans="2:22" x14ac:dyDescent="0.25">
      <c r="B11" s="5"/>
      <c r="C11" s="6"/>
      <c r="D11" s="7">
        <v>0</v>
      </c>
      <c r="E11" s="67">
        <f t="shared" si="0"/>
        <v>0</v>
      </c>
      <c r="F11" s="38" t="str">
        <f t="shared" si="1"/>
        <v/>
      </c>
      <c r="G11" s="39" t="str">
        <f t="shared" si="2"/>
        <v/>
      </c>
    </row>
    <row r="12" spans="2:22" x14ac:dyDescent="0.25">
      <c r="B12" s="5"/>
      <c r="C12" s="6"/>
      <c r="D12" s="7">
        <v>0</v>
      </c>
      <c r="E12" s="67">
        <f t="shared" si="0"/>
        <v>0</v>
      </c>
      <c r="F12" s="38" t="str">
        <f t="shared" si="1"/>
        <v/>
      </c>
      <c r="G12" s="39" t="str">
        <f t="shared" si="2"/>
        <v/>
      </c>
    </row>
    <row r="13" spans="2:22" x14ac:dyDescent="0.25">
      <c r="B13" s="5"/>
      <c r="C13" s="6"/>
      <c r="D13" s="7">
        <v>0</v>
      </c>
      <c r="E13" s="67">
        <f t="shared" si="0"/>
        <v>0</v>
      </c>
      <c r="F13" s="38" t="str">
        <f t="shared" si="1"/>
        <v/>
      </c>
      <c r="G13" s="39" t="str">
        <f t="shared" si="2"/>
        <v/>
      </c>
    </row>
    <row r="14" spans="2:22" x14ac:dyDescent="0.25">
      <c r="B14" s="5"/>
      <c r="C14" s="6"/>
      <c r="D14" s="7">
        <v>0</v>
      </c>
      <c r="E14" s="67">
        <f t="shared" si="0"/>
        <v>0</v>
      </c>
      <c r="F14" s="38" t="str">
        <f t="shared" si="1"/>
        <v/>
      </c>
      <c r="G14" s="39" t="str">
        <f t="shared" si="2"/>
        <v/>
      </c>
    </row>
    <row r="15" spans="2:22" x14ac:dyDescent="0.25">
      <c r="B15" s="5"/>
      <c r="C15" s="6"/>
      <c r="D15" s="7">
        <v>0</v>
      </c>
      <c r="E15" s="67">
        <f t="shared" si="0"/>
        <v>0</v>
      </c>
      <c r="F15" s="38" t="str">
        <f t="shared" si="1"/>
        <v/>
      </c>
      <c r="G15" s="39" t="str">
        <f t="shared" si="2"/>
        <v/>
      </c>
    </row>
    <row r="16" spans="2:22" x14ac:dyDescent="0.25">
      <c r="B16" s="5"/>
      <c r="C16" s="6"/>
      <c r="D16" s="7">
        <v>0</v>
      </c>
      <c r="E16" s="67">
        <f t="shared" si="0"/>
        <v>0</v>
      </c>
      <c r="F16" s="38" t="str">
        <f t="shared" si="1"/>
        <v/>
      </c>
      <c r="G16" s="39" t="str">
        <f t="shared" si="2"/>
        <v/>
      </c>
    </row>
    <row r="17" spans="2:7" x14ac:dyDescent="0.25">
      <c r="B17" s="5"/>
      <c r="C17" s="6"/>
      <c r="D17" s="7">
        <v>0</v>
      </c>
      <c r="E17" s="67">
        <f t="shared" si="0"/>
        <v>0</v>
      </c>
      <c r="F17" s="38" t="str">
        <f t="shared" si="1"/>
        <v/>
      </c>
      <c r="G17" s="39" t="str">
        <f t="shared" si="2"/>
        <v/>
      </c>
    </row>
    <row r="18" spans="2:7" ht="15.75" thickBot="1" x14ac:dyDescent="0.3">
      <c r="B18" s="8"/>
      <c r="C18" s="9"/>
      <c r="D18" s="10">
        <v>0</v>
      </c>
      <c r="E18" s="68">
        <f t="shared" si="0"/>
        <v>0</v>
      </c>
      <c r="F18" s="40" t="str">
        <f t="shared" si="1"/>
        <v/>
      </c>
      <c r="G18" s="41" t="str">
        <f t="shared" si="2"/>
        <v/>
      </c>
    </row>
    <row r="19" spans="2:7" ht="15.75" thickBot="1" x14ac:dyDescent="0.3">
      <c r="B19" s="77" t="s">
        <v>15</v>
      </c>
      <c r="C19" s="78"/>
      <c r="D19" s="78"/>
      <c r="E19" s="78"/>
      <c r="F19" s="80"/>
      <c r="G19" s="79"/>
    </row>
    <row r="20" spans="2:7" x14ac:dyDescent="0.25">
      <c r="B20" s="11"/>
      <c r="C20" s="3"/>
      <c r="D20" s="4">
        <v>0</v>
      </c>
      <c r="E20" s="69">
        <f>IF(AND(C20="",D20=""), "", IF(C20="", D20, C20*D20))</f>
        <v>0</v>
      </c>
      <c r="F20" s="36" t="str">
        <f t="shared" ref="F20:F29" si="3">IF(E20="","",IF(AND($F$7="Ja",$C$3="Ja"),E20/$F$3,IF(AND($F$7="Ja",$C$3="Nein"),E20/$F$4,"")))</f>
        <v/>
      </c>
      <c r="G20" s="37" t="str">
        <f>IF(E20="","",IF(AND($G$7="Ja",$C$3="Ja"),E20/$F$3,IF(AND($G$7="Ja",$C$3="Nein"),E20*12/$F$4,"")))</f>
        <v/>
      </c>
    </row>
    <row r="21" spans="2:7" x14ac:dyDescent="0.25">
      <c r="B21" s="12"/>
      <c r="C21" s="6"/>
      <c r="D21" s="7">
        <v>0</v>
      </c>
      <c r="E21" s="70">
        <f t="shared" ref="E21:E29" si="4">IF(AND(C21="",D21=""), "", IF(C21="", D21, C21*D21))</f>
        <v>0</v>
      </c>
      <c r="F21" s="38" t="str">
        <f t="shared" si="3"/>
        <v/>
      </c>
      <c r="G21" s="39" t="str">
        <f t="shared" ref="G21:G29" si="5">IF(E21="","",IF($G$7="Ja",E21*12/$F$3,""))</f>
        <v/>
      </c>
    </row>
    <row r="22" spans="2:7" x14ac:dyDescent="0.25">
      <c r="B22" s="12"/>
      <c r="C22" s="6"/>
      <c r="D22" s="7">
        <v>0</v>
      </c>
      <c r="E22" s="70">
        <f t="shared" si="4"/>
        <v>0</v>
      </c>
      <c r="F22" s="38" t="str">
        <f t="shared" si="3"/>
        <v/>
      </c>
      <c r="G22" s="39" t="str">
        <f t="shared" si="5"/>
        <v/>
      </c>
    </row>
    <row r="23" spans="2:7" x14ac:dyDescent="0.25">
      <c r="B23" s="12"/>
      <c r="C23" s="6"/>
      <c r="D23" s="7">
        <v>0</v>
      </c>
      <c r="E23" s="70">
        <f t="shared" si="4"/>
        <v>0</v>
      </c>
      <c r="F23" s="38" t="str">
        <f t="shared" si="3"/>
        <v/>
      </c>
      <c r="G23" s="39" t="str">
        <f t="shared" si="5"/>
        <v/>
      </c>
    </row>
    <row r="24" spans="2:7" x14ac:dyDescent="0.25">
      <c r="B24" s="12"/>
      <c r="C24" s="6"/>
      <c r="D24" s="7">
        <v>0</v>
      </c>
      <c r="E24" s="70">
        <f t="shared" si="4"/>
        <v>0</v>
      </c>
      <c r="F24" s="38" t="str">
        <f t="shared" si="3"/>
        <v/>
      </c>
      <c r="G24" s="39" t="str">
        <f t="shared" si="5"/>
        <v/>
      </c>
    </row>
    <row r="25" spans="2:7" x14ac:dyDescent="0.25">
      <c r="B25" s="12"/>
      <c r="C25" s="6"/>
      <c r="D25" s="7">
        <v>0</v>
      </c>
      <c r="E25" s="70">
        <f t="shared" si="4"/>
        <v>0</v>
      </c>
      <c r="F25" s="38" t="str">
        <f t="shared" si="3"/>
        <v/>
      </c>
      <c r="G25" s="39" t="str">
        <f t="shared" si="5"/>
        <v/>
      </c>
    </row>
    <row r="26" spans="2:7" x14ac:dyDescent="0.25">
      <c r="B26" s="12"/>
      <c r="C26" s="6"/>
      <c r="D26" s="7">
        <v>0</v>
      </c>
      <c r="E26" s="70">
        <f t="shared" si="4"/>
        <v>0</v>
      </c>
      <c r="F26" s="38" t="str">
        <f t="shared" si="3"/>
        <v/>
      </c>
      <c r="G26" s="39" t="str">
        <f t="shared" si="5"/>
        <v/>
      </c>
    </row>
    <row r="27" spans="2:7" x14ac:dyDescent="0.25">
      <c r="B27" s="12"/>
      <c r="C27" s="6"/>
      <c r="D27" s="7">
        <v>0</v>
      </c>
      <c r="E27" s="70">
        <f t="shared" si="4"/>
        <v>0</v>
      </c>
      <c r="F27" s="38" t="str">
        <f t="shared" si="3"/>
        <v/>
      </c>
      <c r="G27" s="39" t="str">
        <f t="shared" si="5"/>
        <v/>
      </c>
    </row>
    <row r="28" spans="2:7" x14ac:dyDescent="0.25">
      <c r="B28" s="12"/>
      <c r="C28" s="6"/>
      <c r="D28" s="7">
        <v>0</v>
      </c>
      <c r="E28" s="70">
        <f t="shared" si="4"/>
        <v>0</v>
      </c>
      <c r="F28" s="38" t="str">
        <f t="shared" si="3"/>
        <v/>
      </c>
      <c r="G28" s="39" t="str">
        <f t="shared" si="5"/>
        <v/>
      </c>
    </row>
    <row r="29" spans="2:7" ht="15.75" thickBot="1" x14ac:dyDescent="0.3">
      <c r="B29" s="13"/>
      <c r="C29" s="9"/>
      <c r="D29" s="10">
        <v>0</v>
      </c>
      <c r="E29" s="71">
        <f t="shared" si="4"/>
        <v>0</v>
      </c>
      <c r="F29" s="40" t="str">
        <f t="shared" si="3"/>
        <v/>
      </c>
      <c r="G29" s="41" t="str">
        <f t="shared" si="5"/>
        <v/>
      </c>
    </row>
    <row r="30" spans="2:7" ht="15.75" thickBot="1" x14ac:dyDescent="0.3">
      <c r="B30" s="77" t="s">
        <v>28</v>
      </c>
      <c r="C30" s="78"/>
      <c r="D30" s="78"/>
      <c r="E30" s="78"/>
      <c r="F30" s="78"/>
      <c r="G30" s="79"/>
    </row>
    <row r="31" spans="2:7" x14ac:dyDescent="0.25">
      <c r="B31" s="11"/>
      <c r="C31" s="3"/>
      <c r="D31" s="4">
        <v>0</v>
      </c>
      <c r="E31" s="69">
        <f>IF(AND(C31="",D31=""), "", IF(C31="", D31, C31*D31))</f>
        <v>0</v>
      </c>
      <c r="F31" s="36" t="str">
        <f t="shared" ref="F31:F40" si="6">IF(E31="","",IF(AND($F$7="Ja",$C$3="Ja"),E31/$F$3,IF(AND($F$7="Ja",$C$3="Nein"),E31/$F$4,"")))</f>
        <v/>
      </c>
      <c r="G31" s="37" t="str">
        <f>IF(E31="","",IF(AND($G$7="Ja",$C$3="Ja"),E31/$F$3,IF(AND($G$7="Ja",$C$3="Nein"),E31*12/$F$4,"")))</f>
        <v/>
      </c>
    </row>
    <row r="32" spans="2:7" x14ac:dyDescent="0.25">
      <c r="B32" s="12"/>
      <c r="C32" s="6"/>
      <c r="D32" s="7">
        <v>0</v>
      </c>
      <c r="E32" s="70">
        <f t="shared" ref="E32:E40" si="7">IF(AND(C32="",D32=""), "", IF(C32="", D32, C32*D32))</f>
        <v>0</v>
      </c>
      <c r="F32" s="38" t="str">
        <f t="shared" si="6"/>
        <v/>
      </c>
      <c r="G32" s="39" t="str">
        <f t="shared" ref="G32:G40" si="8">IF(E32="","",IF($G$7="Ja",E32*12/$F$3,""))</f>
        <v/>
      </c>
    </row>
    <row r="33" spans="2:7" x14ac:dyDescent="0.25">
      <c r="B33" s="12"/>
      <c r="C33" s="6"/>
      <c r="D33" s="7">
        <v>0</v>
      </c>
      <c r="E33" s="70">
        <f t="shared" si="7"/>
        <v>0</v>
      </c>
      <c r="F33" s="38" t="str">
        <f t="shared" si="6"/>
        <v/>
      </c>
      <c r="G33" s="39" t="str">
        <f t="shared" si="8"/>
        <v/>
      </c>
    </row>
    <row r="34" spans="2:7" x14ac:dyDescent="0.25">
      <c r="B34" s="12"/>
      <c r="C34" s="6"/>
      <c r="D34" s="7">
        <v>0</v>
      </c>
      <c r="E34" s="70">
        <f t="shared" si="7"/>
        <v>0</v>
      </c>
      <c r="F34" s="38" t="str">
        <f t="shared" si="6"/>
        <v/>
      </c>
      <c r="G34" s="39" t="str">
        <f t="shared" si="8"/>
        <v/>
      </c>
    </row>
    <row r="35" spans="2:7" x14ac:dyDescent="0.25">
      <c r="B35" s="12"/>
      <c r="C35" s="6"/>
      <c r="D35" s="7">
        <v>0</v>
      </c>
      <c r="E35" s="70">
        <f t="shared" si="7"/>
        <v>0</v>
      </c>
      <c r="F35" s="38" t="str">
        <f t="shared" si="6"/>
        <v/>
      </c>
      <c r="G35" s="39" t="str">
        <f t="shared" si="8"/>
        <v/>
      </c>
    </row>
    <row r="36" spans="2:7" x14ac:dyDescent="0.25">
      <c r="B36" s="12"/>
      <c r="C36" s="6"/>
      <c r="D36" s="7">
        <v>0</v>
      </c>
      <c r="E36" s="70">
        <f t="shared" si="7"/>
        <v>0</v>
      </c>
      <c r="F36" s="38" t="str">
        <f t="shared" si="6"/>
        <v/>
      </c>
      <c r="G36" s="39" t="str">
        <f t="shared" si="8"/>
        <v/>
      </c>
    </row>
    <row r="37" spans="2:7" x14ac:dyDescent="0.25">
      <c r="B37" s="12"/>
      <c r="C37" s="6"/>
      <c r="D37" s="7">
        <v>0</v>
      </c>
      <c r="E37" s="70">
        <f t="shared" si="7"/>
        <v>0</v>
      </c>
      <c r="F37" s="38" t="str">
        <f t="shared" si="6"/>
        <v/>
      </c>
      <c r="G37" s="39" t="str">
        <f t="shared" si="8"/>
        <v/>
      </c>
    </row>
    <row r="38" spans="2:7" x14ac:dyDescent="0.25">
      <c r="B38" s="12"/>
      <c r="C38" s="6"/>
      <c r="D38" s="7">
        <v>0</v>
      </c>
      <c r="E38" s="70">
        <f t="shared" si="7"/>
        <v>0</v>
      </c>
      <c r="F38" s="38" t="str">
        <f t="shared" si="6"/>
        <v/>
      </c>
      <c r="G38" s="39" t="str">
        <f t="shared" si="8"/>
        <v/>
      </c>
    </row>
    <row r="39" spans="2:7" x14ac:dyDescent="0.25">
      <c r="B39" s="12"/>
      <c r="C39" s="6"/>
      <c r="D39" s="7">
        <v>0</v>
      </c>
      <c r="E39" s="70">
        <f t="shared" si="7"/>
        <v>0</v>
      </c>
      <c r="F39" s="38" t="str">
        <f t="shared" si="6"/>
        <v/>
      </c>
      <c r="G39" s="39" t="str">
        <f t="shared" si="8"/>
        <v/>
      </c>
    </row>
    <row r="40" spans="2:7" ht="15.75" thickBot="1" x14ac:dyDescent="0.3">
      <c r="B40" s="13"/>
      <c r="C40" s="9"/>
      <c r="D40" s="10">
        <v>0</v>
      </c>
      <c r="E40" s="71">
        <f t="shared" si="7"/>
        <v>0</v>
      </c>
      <c r="F40" s="40" t="str">
        <f t="shared" si="6"/>
        <v/>
      </c>
      <c r="G40" s="41" t="str">
        <f t="shared" si="8"/>
        <v/>
      </c>
    </row>
    <row r="41" spans="2:7" ht="15.75" thickBot="1" x14ac:dyDescent="0.3">
      <c r="B41" s="77" t="s">
        <v>29</v>
      </c>
      <c r="C41" s="78"/>
      <c r="D41" s="78"/>
      <c r="E41" s="78"/>
      <c r="F41" s="78"/>
      <c r="G41" s="79"/>
    </row>
    <row r="42" spans="2:7" x14ac:dyDescent="0.25">
      <c r="B42" s="11"/>
      <c r="C42" s="3"/>
      <c r="D42" s="4">
        <v>0</v>
      </c>
      <c r="E42" s="69">
        <f>IF(AND(C42="",D42=""), "", IF(C42="", D42, C42*D42))</f>
        <v>0</v>
      </c>
      <c r="F42" s="36" t="str">
        <f t="shared" ref="F42:F51" si="9">IF(E42="","",IF(AND($F$7="Ja",$C$3="Ja"),E42/$F$3,IF(AND($F$7="Ja",$C$3="Nein"),E42/$F$4,"")))</f>
        <v/>
      </c>
      <c r="G42" s="37" t="str">
        <f>IF(E42="","",IF(AND($G$7="Ja",$C$3="Ja"),E42/$F$3,IF(AND($G$7="Ja",$C$3="Nein"),E42*12/$F$4,"")))</f>
        <v/>
      </c>
    </row>
    <row r="43" spans="2:7" x14ac:dyDescent="0.25">
      <c r="B43" s="12"/>
      <c r="C43" s="6"/>
      <c r="D43" s="7">
        <v>0</v>
      </c>
      <c r="E43" s="70">
        <f t="shared" ref="E43:E51" si="10">IF(AND(C43="",D43=""), "", IF(C43="", D43, C43*D43))</f>
        <v>0</v>
      </c>
      <c r="F43" s="38" t="str">
        <f t="shared" si="9"/>
        <v/>
      </c>
      <c r="G43" s="39" t="str">
        <f t="shared" ref="G43:G51" si="11">IF(E43="","",IF($G$7="Ja",E43*12/$F$3,""))</f>
        <v/>
      </c>
    </row>
    <row r="44" spans="2:7" x14ac:dyDescent="0.25">
      <c r="B44" s="12"/>
      <c r="C44" s="6"/>
      <c r="D44" s="7">
        <v>0</v>
      </c>
      <c r="E44" s="70">
        <f t="shared" si="10"/>
        <v>0</v>
      </c>
      <c r="F44" s="38" t="str">
        <f t="shared" si="9"/>
        <v/>
      </c>
      <c r="G44" s="39" t="str">
        <f t="shared" si="11"/>
        <v/>
      </c>
    </row>
    <row r="45" spans="2:7" x14ac:dyDescent="0.25">
      <c r="B45" s="12"/>
      <c r="C45" s="6"/>
      <c r="D45" s="7">
        <v>0</v>
      </c>
      <c r="E45" s="70">
        <f t="shared" si="10"/>
        <v>0</v>
      </c>
      <c r="F45" s="38" t="str">
        <f t="shared" si="9"/>
        <v/>
      </c>
      <c r="G45" s="39" t="str">
        <f t="shared" si="11"/>
        <v/>
      </c>
    </row>
    <row r="46" spans="2:7" x14ac:dyDescent="0.25">
      <c r="B46" s="12"/>
      <c r="C46" s="6"/>
      <c r="D46" s="7">
        <v>0</v>
      </c>
      <c r="E46" s="70">
        <f t="shared" si="10"/>
        <v>0</v>
      </c>
      <c r="F46" s="38" t="str">
        <f t="shared" si="9"/>
        <v/>
      </c>
      <c r="G46" s="39" t="str">
        <f t="shared" si="11"/>
        <v/>
      </c>
    </row>
    <row r="47" spans="2:7" x14ac:dyDescent="0.25">
      <c r="B47" s="12"/>
      <c r="C47" s="6"/>
      <c r="D47" s="7">
        <v>0</v>
      </c>
      <c r="E47" s="70">
        <f t="shared" si="10"/>
        <v>0</v>
      </c>
      <c r="F47" s="38" t="str">
        <f t="shared" si="9"/>
        <v/>
      </c>
      <c r="G47" s="39" t="str">
        <f t="shared" si="11"/>
        <v/>
      </c>
    </row>
    <row r="48" spans="2:7" x14ac:dyDescent="0.25">
      <c r="B48" s="12"/>
      <c r="C48" s="6"/>
      <c r="D48" s="7">
        <v>0</v>
      </c>
      <c r="E48" s="70">
        <f t="shared" si="10"/>
        <v>0</v>
      </c>
      <c r="F48" s="38" t="str">
        <f t="shared" si="9"/>
        <v/>
      </c>
      <c r="G48" s="39" t="str">
        <f t="shared" si="11"/>
        <v/>
      </c>
    </row>
    <row r="49" spans="2:18" x14ac:dyDescent="0.25">
      <c r="B49" s="12"/>
      <c r="C49" s="6"/>
      <c r="D49" s="7">
        <v>0</v>
      </c>
      <c r="E49" s="70">
        <f t="shared" si="10"/>
        <v>0</v>
      </c>
      <c r="F49" s="38" t="str">
        <f t="shared" si="9"/>
        <v/>
      </c>
      <c r="G49" s="39" t="str">
        <f t="shared" si="11"/>
        <v/>
      </c>
    </row>
    <row r="50" spans="2:18" x14ac:dyDescent="0.25">
      <c r="B50" s="12"/>
      <c r="C50" s="6"/>
      <c r="D50" s="7">
        <v>0</v>
      </c>
      <c r="E50" s="70">
        <f t="shared" si="10"/>
        <v>0</v>
      </c>
      <c r="F50" s="38" t="str">
        <f t="shared" si="9"/>
        <v/>
      </c>
      <c r="G50" s="39" t="str">
        <f t="shared" si="11"/>
        <v/>
      </c>
    </row>
    <row r="51" spans="2:18" ht="15.75" thickBot="1" x14ac:dyDescent="0.3">
      <c r="B51" s="13"/>
      <c r="C51" s="9"/>
      <c r="D51" s="10">
        <v>0</v>
      </c>
      <c r="E51" s="71">
        <f t="shared" si="10"/>
        <v>0</v>
      </c>
      <c r="F51" s="40" t="str">
        <f t="shared" si="9"/>
        <v/>
      </c>
      <c r="G51" s="41" t="str">
        <f t="shared" si="11"/>
        <v/>
      </c>
    </row>
    <row r="52" spans="2:18" ht="15.75" customHeight="1" thickBot="1" x14ac:dyDescent="0.3">
      <c r="B52" s="77" t="s">
        <v>30</v>
      </c>
      <c r="C52" s="78"/>
      <c r="D52" s="78"/>
      <c r="E52" s="78"/>
      <c r="F52" s="78"/>
      <c r="G52" s="79"/>
      <c r="I52" s="59"/>
      <c r="J52" s="59"/>
      <c r="K52" s="59"/>
      <c r="L52" s="59"/>
      <c r="M52" s="59"/>
      <c r="N52" s="59"/>
      <c r="O52" s="59"/>
      <c r="P52" s="59"/>
      <c r="Q52" s="59"/>
      <c r="R52" s="59"/>
    </row>
    <row r="53" spans="2:18" ht="15" customHeight="1" x14ac:dyDescent="0.25">
      <c r="B53" s="11"/>
      <c r="C53" s="3"/>
      <c r="D53" s="4">
        <v>0</v>
      </c>
      <c r="E53" s="69">
        <f>IF(AND(C53="",D53=""), "", IF(C53="", D53, C53*D53))</f>
        <v>0</v>
      </c>
      <c r="F53" s="36" t="str">
        <f t="shared" ref="F53:F62" si="12">IF(E53="","",IF(AND($F$7="Ja",$C$3="Ja"),E53/$F$3,IF(AND($F$7="Ja",$C$3="Nein"),E53/$F$4,"")))</f>
        <v/>
      </c>
      <c r="G53" s="37" t="str">
        <f>IF(E53="","",IF(AND($G$7="Ja",$C$3="Ja"),E53/$F$3,IF(AND($G$7="Ja",$C$3="Nein"),E53*12/$F$4,"")))</f>
        <v/>
      </c>
      <c r="I53" s="59"/>
      <c r="J53" s="59"/>
      <c r="K53" s="59"/>
      <c r="L53" s="59"/>
      <c r="M53" s="59"/>
      <c r="N53" s="59"/>
      <c r="O53" s="59"/>
      <c r="P53" s="59"/>
      <c r="Q53" s="59"/>
      <c r="R53" s="59"/>
    </row>
    <row r="54" spans="2:18" ht="15" customHeight="1" x14ac:dyDescent="0.25">
      <c r="B54" s="12"/>
      <c r="C54" s="6"/>
      <c r="D54" s="7">
        <v>0</v>
      </c>
      <c r="E54" s="70">
        <f t="shared" ref="E54:E62" si="13">IF(AND(C54="",D54=""), "", IF(C54="", D54, C54*D54))</f>
        <v>0</v>
      </c>
      <c r="F54" s="38" t="str">
        <f t="shared" si="12"/>
        <v/>
      </c>
      <c r="G54" s="39" t="str">
        <f t="shared" ref="G54:G62" si="14">IF(E54="","",IF($G$7="Ja",E54*12/$F$3,""))</f>
        <v/>
      </c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2:18" ht="15" customHeight="1" x14ac:dyDescent="0.25">
      <c r="B55" s="12"/>
      <c r="C55" s="6"/>
      <c r="D55" s="7">
        <v>0</v>
      </c>
      <c r="E55" s="70">
        <f t="shared" si="13"/>
        <v>0</v>
      </c>
      <c r="F55" s="38" t="str">
        <f t="shared" si="12"/>
        <v/>
      </c>
      <c r="G55" s="39" t="str">
        <f t="shared" si="14"/>
        <v/>
      </c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2:18" ht="15" customHeight="1" x14ac:dyDescent="0.25">
      <c r="B56" s="12"/>
      <c r="C56" s="6"/>
      <c r="D56" s="7">
        <v>0</v>
      </c>
      <c r="E56" s="70">
        <f t="shared" si="13"/>
        <v>0</v>
      </c>
      <c r="F56" s="38" t="str">
        <f t="shared" si="12"/>
        <v/>
      </c>
      <c r="G56" s="39" t="str">
        <f t="shared" si="14"/>
        <v/>
      </c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2:18" ht="15" customHeight="1" x14ac:dyDescent="0.25">
      <c r="B57" s="12"/>
      <c r="C57" s="6"/>
      <c r="D57" s="7">
        <v>0</v>
      </c>
      <c r="E57" s="70">
        <f t="shared" si="13"/>
        <v>0</v>
      </c>
      <c r="F57" s="38" t="str">
        <f t="shared" si="12"/>
        <v/>
      </c>
      <c r="G57" s="39" t="str">
        <f t="shared" si="14"/>
        <v/>
      </c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2:18" ht="15" customHeight="1" x14ac:dyDescent="0.25">
      <c r="B58" s="12"/>
      <c r="C58" s="6"/>
      <c r="D58" s="7">
        <v>0</v>
      </c>
      <c r="E58" s="70">
        <f t="shared" si="13"/>
        <v>0</v>
      </c>
      <c r="F58" s="38" t="str">
        <f t="shared" si="12"/>
        <v/>
      </c>
      <c r="G58" s="39" t="str">
        <f t="shared" si="14"/>
        <v/>
      </c>
      <c r="I58" s="59"/>
      <c r="J58" s="59"/>
      <c r="K58" s="59"/>
      <c r="L58" s="59"/>
      <c r="M58" s="59"/>
      <c r="N58" s="59"/>
      <c r="O58" s="59"/>
      <c r="P58" s="59"/>
      <c r="Q58" s="59"/>
      <c r="R58" s="59"/>
    </row>
    <row r="59" spans="2:18" ht="15" customHeight="1" x14ac:dyDescent="0.25">
      <c r="B59" s="12"/>
      <c r="C59" s="6"/>
      <c r="D59" s="7">
        <v>0</v>
      </c>
      <c r="E59" s="70">
        <f t="shared" si="13"/>
        <v>0</v>
      </c>
      <c r="F59" s="38" t="str">
        <f t="shared" si="12"/>
        <v/>
      </c>
      <c r="G59" s="39" t="str">
        <f t="shared" si="14"/>
        <v/>
      </c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2:18" ht="15" customHeight="1" x14ac:dyDescent="0.25">
      <c r="B60" s="12"/>
      <c r="C60" s="6"/>
      <c r="D60" s="7">
        <v>0</v>
      </c>
      <c r="E60" s="70">
        <f t="shared" si="13"/>
        <v>0</v>
      </c>
      <c r="F60" s="38" t="str">
        <f t="shared" si="12"/>
        <v/>
      </c>
      <c r="G60" s="39" t="str">
        <f t="shared" si="14"/>
        <v/>
      </c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2:18" ht="15" customHeight="1" x14ac:dyDescent="0.25">
      <c r="B61" s="12"/>
      <c r="C61" s="6"/>
      <c r="D61" s="7">
        <v>0</v>
      </c>
      <c r="E61" s="70">
        <f t="shared" si="13"/>
        <v>0</v>
      </c>
      <c r="F61" s="38" t="str">
        <f t="shared" si="12"/>
        <v/>
      </c>
      <c r="G61" s="39" t="str">
        <f t="shared" si="14"/>
        <v/>
      </c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2:18" ht="15.75" customHeight="1" thickBot="1" x14ac:dyDescent="0.3">
      <c r="B62" s="13"/>
      <c r="C62" s="9"/>
      <c r="D62" s="10">
        <v>0</v>
      </c>
      <c r="E62" s="71">
        <f t="shared" si="13"/>
        <v>0</v>
      </c>
      <c r="F62" s="40" t="str">
        <f t="shared" si="12"/>
        <v/>
      </c>
      <c r="G62" s="41" t="str">
        <f t="shared" si="14"/>
        <v/>
      </c>
      <c r="I62" s="59"/>
      <c r="J62" s="59"/>
      <c r="K62" s="59"/>
      <c r="L62" s="59"/>
      <c r="M62" s="59"/>
      <c r="N62" s="59"/>
      <c r="O62" s="59"/>
      <c r="P62" s="59"/>
      <c r="Q62" s="59"/>
      <c r="R62" s="59"/>
    </row>
    <row r="63" spans="2:18" ht="15.75" customHeight="1" thickBot="1" x14ac:dyDescent="0.3">
      <c r="B63" s="77" t="s">
        <v>50</v>
      </c>
      <c r="C63" s="78"/>
      <c r="D63" s="78"/>
      <c r="E63" s="78"/>
      <c r="F63" s="78"/>
      <c r="G63" s="79"/>
      <c r="I63" s="59"/>
      <c r="J63" s="59"/>
      <c r="K63" s="59"/>
      <c r="L63" s="59"/>
      <c r="M63" s="59"/>
      <c r="N63" s="59"/>
      <c r="O63" s="59"/>
      <c r="P63" s="59"/>
      <c r="Q63" s="59"/>
      <c r="R63" s="59"/>
    </row>
    <row r="64" spans="2:18" ht="15" customHeight="1" x14ac:dyDescent="0.25">
      <c r="B64" s="42" t="s">
        <v>6</v>
      </c>
      <c r="D64" s="1">
        <f>SUM(D9:D18)</f>
        <v>0</v>
      </c>
      <c r="E64" s="1">
        <f>SUM(E9:E18)</f>
        <v>0</v>
      </c>
      <c r="F64" s="43" t="str">
        <f t="shared" ref="F64:F71" si="15">IF(E64="","",IF(AND($F$7="Ja",$C$3="Ja"),E64/$F$3,IF(AND($F$7="Ja",$C$3="Nein"),E64/$F$4,"")))</f>
        <v/>
      </c>
      <c r="G64" s="43" t="str">
        <f t="shared" ref="G64:G71" si="16">IF(E64="","",IF($G$7="Ja",E64*12/$F$3,""))</f>
        <v/>
      </c>
      <c r="I64" s="59"/>
      <c r="J64" s="59"/>
      <c r="K64" s="59"/>
      <c r="L64" s="59"/>
      <c r="M64" s="59"/>
      <c r="N64" s="59"/>
      <c r="O64" s="59"/>
      <c r="P64" s="59"/>
      <c r="Q64" s="59"/>
      <c r="R64" s="59"/>
    </row>
    <row r="65" spans="2:18" ht="15" customHeight="1" x14ac:dyDescent="0.25">
      <c r="B65" s="42" t="s">
        <v>15</v>
      </c>
      <c r="D65" s="1">
        <f>SUM(D20:D29)</f>
        <v>0</v>
      </c>
      <c r="E65" s="1">
        <f>SUM(E20:E29)</f>
        <v>0</v>
      </c>
      <c r="F65" s="43" t="str">
        <f t="shared" si="15"/>
        <v/>
      </c>
      <c r="G65" s="43" t="str">
        <f t="shared" si="16"/>
        <v/>
      </c>
      <c r="I65" s="59"/>
      <c r="J65" s="59"/>
      <c r="K65" s="59"/>
      <c r="L65" s="59"/>
      <c r="M65" s="59"/>
      <c r="N65" s="59"/>
      <c r="O65" s="59"/>
      <c r="P65" s="59"/>
      <c r="Q65" s="59"/>
      <c r="R65" s="59"/>
    </row>
    <row r="66" spans="2:18" ht="15" customHeight="1" x14ac:dyDescent="0.25">
      <c r="B66" s="42" t="s">
        <v>28</v>
      </c>
      <c r="D66" s="1">
        <f>SUM(D31:D40)</f>
        <v>0</v>
      </c>
      <c r="E66" s="1">
        <f>SUM(E31:E40)</f>
        <v>0</v>
      </c>
      <c r="F66" s="43" t="str">
        <f t="shared" si="15"/>
        <v/>
      </c>
      <c r="G66" s="43" t="str">
        <f t="shared" si="16"/>
        <v/>
      </c>
      <c r="I66" s="59"/>
      <c r="J66" s="59"/>
      <c r="K66" s="59"/>
      <c r="L66" s="59"/>
      <c r="M66" s="59"/>
      <c r="N66" s="59"/>
      <c r="O66" s="59"/>
      <c r="P66" s="59"/>
      <c r="Q66" s="59"/>
      <c r="R66" s="59"/>
    </row>
    <row r="67" spans="2:18" ht="15" customHeight="1" x14ac:dyDescent="0.25">
      <c r="B67" s="42" t="s">
        <v>42</v>
      </c>
      <c r="D67" s="1">
        <f>SUM(D42:D51)</f>
        <v>0</v>
      </c>
      <c r="E67" s="1">
        <f>SUM(E42:E51)</f>
        <v>0</v>
      </c>
      <c r="F67" s="43" t="str">
        <f t="shared" si="15"/>
        <v/>
      </c>
      <c r="G67" s="43" t="str">
        <f t="shared" si="16"/>
        <v/>
      </c>
      <c r="I67" s="59"/>
      <c r="J67" s="59"/>
      <c r="K67" s="59"/>
      <c r="L67" s="59"/>
      <c r="M67" s="59"/>
      <c r="N67" s="59"/>
      <c r="O67" s="59"/>
      <c r="P67" s="59"/>
      <c r="Q67" s="59"/>
      <c r="R67" s="59"/>
    </row>
    <row r="68" spans="2:18" x14ac:dyDescent="0.25">
      <c r="B68" s="42" t="s">
        <v>30</v>
      </c>
      <c r="D68" s="1">
        <f>SUM(D53:D62)</f>
        <v>0</v>
      </c>
      <c r="E68" s="1">
        <f>SUM(E53:E62)</f>
        <v>0</v>
      </c>
      <c r="F68" s="43" t="str">
        <f t="shared" si="15"/>
        <v/>
      </c>
      <c r="G68" s="43" t="str">
        <f t="shared" si="16"/>
        <v/>
      </c>
    </row>
    <row r="69" spans="2:18" ht="15.75" thickBot="1" x14ac:dyDescent="0.3">
      <c r="B69" s="42" t="s">
        <v>44</v>
      </c>
      <c r="D69" s="1">
        <f>SUM(D64:D68)</f>
        <v>0</v>
      </c>
      <c r="E69" s="1">
        <f>SUM(E64:E68)</f>
        <v>0</v>
      </c>
      <c r="F69" s="43" t="str">
        <f>IF($F$7="Ja",SUM(F64:F68),"")</f>
        <v/>
      </c>
      <c r="G69" s="43" t="str">
        <f>IF($G$7="Ja",SUM(G64:G68),"")</f>
        <v/>
      </c>
    </row>
    <row r="70" spans="2:18" ht="15.75" thickBot="1" x14ac:dyDescent="0.3">
      <c r="B70" s="44"/>
      <c r="C70" s="45"/>
      <c r="D70" s="46" t="s">
        <v>63</v>
      </c>
      <c r="E70" s="46" t="s">
        <v>67</v>
      </c>
      <c r="F70" s="47"/>
      <c r="G70" s="48"/>
    </row>
    <row r="71" spans="2:18" ht="15.75" thickBot="1" x14ac:dyDescent="0.3">
      <c r="B71" s="42" t="s">
        <v>43</v>
      </c>
      <c r="D71" s="1">
        <f>$M$6</f>
        <v>0</v>
      </c>
      <c r="E71" s="1">
        <f>$M$7</f>
        <v>0</v>
      </c>
      <c r="F71" s="43" t="str">
        <f t="shared" si="15"/>
        <v/>
      </c>
      <c r="G71" s="43" t="str">
        <f t="shared" si="16"/>
        <v/>
      </c>
    </row>
    <row r="72" spans="2:18" ht="15.75" thickBot="1" x14ac:dyDescent="0.3">
      <c r="B72" s="77" t="s">
        <v>45</v>
      </c>
      <c r="C72" s="78"/>
      <c r="D72" s="78"/>
      <c r="E72" s="78"/>
      <c r="F72" s="78"/>
      <c r="G72" s="79"/>
    </row>
    <row r="73" spans="2:18" x14ac:dyDescent="0.25">
      <c r="B73" t="s">
        <v>47</v>
      </c>
      <c r="D73" s="1"/>
      <c r="E73" s="1">
        <f>IF($C$3="Ja",$J$2*$F$3,IF($C$4="Ja",$J$2*$F$4,""))</f>
        <v>0</v>
      </c>
      <c r="F73" s="49" t="str">
        <f>IF($F$7="Ja",_xlfn.XLOOKUP($B$73,$I$2:$I$6,$J$2:$J$6),"")</f>
        <v/>
      </c>
      <c r="G73" s="49" t="str">
        <f>IFERROR(F73*12,"")</f>
        <v/>
      </c>
    </row>
    <row r="74" spans="2:18" x14ac:dyDescent="0.25">
      <c r="B74" t="s">
        <v>8</v>
      </c>
      <c r="D74" s="1"/>
      <c r="E74" s="1">
        <f>IF($C$3="Ja",$J$3*$F$3,IF($C$4="Ja",$J$3*$F$4,""))</f>
        <v>0</v>
      </c>
      <c r="F74" s="49" t="str">
        <f>IF($F$7="Ja",_xlfn.XLOOKUP($B$74,$I$2:$I$6,$J$2:$J$6),"")</f>
        <v/>
      </c>
      <c r="G74" s="49" t="str">
        <f>IFERROR(F74*12,"")</f>
        <v/>
      </c>
    </row>
    <row r="75" spans="2:18" x14ac:dyDescent="0.25">
      <c r="B75" t="s">
        <v>48</v>
      </c>
      <c r="D75" s="1"/>
      <c r="E75" s="1">
        <f>IF($C$3="Ja",$J$4*$F$3,IF($C$4="Ja",$J$4*$F$4,""))</f>
        <v>0</v>
      </c>
      <c r="F75" s="49" t="str">
        <f>IF($F$7="Ja",_xlfn.XLOOKUP($B$75,$I$2:$I$6,$J$2:$J$6),"")</f>
        <v/>
      </c>
      <c r="G75" s="49" t="str">
        <f>IFERROR(F75*12,"")</f>
        <v/>
      </c>
    </row>
    <row r="76" spans="2:18" x14ac:dyDescent="0.25">
      <c r="B76" t="s">
        <v>49</v>
      </c>
      <c r="D76" s="1"/>
      <c r="E76" s="1">
        <f>IF($C$3="Ja",$J$5*$F$3,IF($C$4="Ja",$J$5*$F$4,""))</f>
        <v>0</v>
      </c>
      <c r="F76" s="49" t="str">
        <f>IF($F$7="Ja",_xlfn.XLOOKUP($B$76,$I$2:$I$6,$J$2:$J$6),"")</f>
        <v/>
      </c>
      <c r="G76" s="49" t="str">
        <f>IFERROR(F76*12,"")</f>
        <v/>
      </c>
    </row>
    <row r="77" spans="2:18" x14ac:dyDescent="0.25">
      <c r="B77" t="s">
        <v>51</v>
      </c>
      <c r="D77" s="1"/>
      <c r="E77" s="1">
        <f>IF($C$3="Ja",$J$6*$F$3,IF($C$4="Ja",$J$6*$F$4,""))</f>
        <v>0</v>
      </c>
      <c r="F77" s="49" t="str">
        <f>IF($F$7="Ja",_xlfn.XLOOKUP($B$77,$I$2:$I$6,$J$2:$J$6),"")</f>
        <v/>
      </c>
      <c r="G77" s="49" t="str">
        <f>IFERROR(F77*12,"")</f>
        <v/>
      </c>
    </row>
    <row r="78" spans="2:18" ht="15.75" thickBot="1" x14ac:dyDescent="0.3">
      <c r="B78" s="50" t="s">
        <v>44</v>
      </c>
      <c r="C78" s="50"/>
      <c r="D78" s="51"/>
      <c r="E78" s="51">
        <f>SUM(E73:E77)</f>
        <v>0</v>
      </c>
      <c r="F78" s="52">
        <f>SUM(F73:F77)</f>
        <v>0</v>
      </c>
      <c r="G78" s="52">
        <f t="shared" ref="G78" si="17">F78*12</f>
        <v>0</v>
      </c>
    </row>
    <row r="79" spans="2:18" ht="15.75" thickTop="1" x14ac:dyDescent="0.25">
      <c r="B79" t="s">
        <v>52</v>
      </c>
      <c r="E79" s="1">
        <f>$E$78-$E$69</f>
        <v>0</v>
      </c>
      <c r="F79" s="49" t="str">
        <f>IFERROR($F$78-$F$69,"")</f>
        <v/>
      </c>
      <c r="G79" s="49" t="str">
        <f>IFERROR($G$78-$G$69,"")</f>
        <v/>
      </c>
    </row>
    <row r="92" spans="6:7" x14ac:dyDescent="0.25">
      <c r="F92" s="96"/>
      <c r="G92" s="97"/>
    </row>
  </sheetData>
  <sheetProtection algorithmName="SHA-512" hashValue="yYw1/7ebSJV5ipIJvPcC6JdhfG1o5vbLFBrjBen4ZQJJvloRT0LcQijIp0RuJCq4ALneJvP+tGe4S+GBudvSAw==" saltValue="jA5o+FrIAozzgHs3UQr36A==" spinCount="100000" sheet="1" objects="1" scenarios="1" selectLockedCells="1"/>
  <mergeCells count="18">
    <mergeCell ref="O2:Q2"/>
    <mergeCell ref="L1:Q1"/>
    <mergeCell ref="O3:Q7"/>
    <mergeCell ref="I1:J1"/>
    <mergeCell ref="B1:G1"/>
    <mergeCell ref="B2:C2"/>
    <mergeCell ref="B72:G72"/>
    <mergeCell ref="B63:G63"/>
    <mergeCell ref="B19:G19"/>
    <mergeCell ref="B30:G30"/>
    <mergeCell ref="E2:G2"/>
    <mergeCell ref="B41:G41"/>
    <mergeCell ref="B52:G52"/>
    <mergeCell ref="B6:B7"/>
    <mergeCell ref="C6:C7"/>
    <mergeCell ref="D6:D7"/>
    <mergeCell ref="E6:E7"/>
    <mergeCell ref="B8:G8"/>
  </mergeCells>
  <dataValidations count="10">
    <dataValidation type="list" allowBlank="1" showInputMessage="1" showErrorMessage="1" errorTitle="Auswahl ob Umrechnung" error="Wählen Sie Ja für Umrechnung in Euro oder Nein, wenn Umrechnung nicht erwünscht." promptTitle="In Euro Umrechnen?" prompt="Wenn Sie möchten, dass der Betrag ich Euro umgerechnet wird, wählen Ja sonst Nein." sqref="F7:G7" xr:uid="{4A53C453-4CFD-4650-B7F3-62FBC2C92BF4}">
      <formula1>"Ja, Nein"</formula1>
    </dataValidation>
    <dataValidation type="list" allowBlank="1" showInputMessage="1" showErrorMessage="1" sqref="B9:B18" xr:uid="{BC1D4684-FC22-429A-B80A-880F33F96440}">
      <formula1>INDIRECT("tblKat.Wohnen")</formula1>
    </dataValidation>
    <dataValidation type="list" allowBlank="1" showInputMessage="1" showErrorMessage="1" sqref="B20:B29" xr:uid="{1D26FB07-7A06-4B2D-973B-15B165AF9A16}">
      <formula1>INDIRECT("tblKat.Auto")</formula1>
    </dataValidation>
    <dataValidation type="list" allowBlank="1" showInputMessage="1" showErrorMessage="1" sqref="B31:B40" xr:uid="{2FB09F6A-0B2B-4920-9CBF-D0CE079437CD}">
      <formula1>INDIRECT("tblKat.Roller")</formula1>
    </dataValidation>
    <dataValidation type="list" allowBlank="1" showInputMessage="1" showErrorMessage="1" sqref="C3" xr:uid="{776077EF-DE26-428E-BDE3-15BCF70BF1B4}">
      <formula1>"Ja,Nein"</formula1>
    </dataValidation>
    <dataValidation type="list" allowBlank="1" showInputMessage="1" showErrorMessage="1" sqref="B42:B51" xr:uid="{EE0CD871-0BD7-46BE-A7B1-45843FF3A346}">
      <formula1>INDIRECT("tblKat.Gesundheit")</formula1>
    </dataValidation>
    <dataValidation type="list" allowBlank="1" showInputMessage="1" showErrorMessage="1" sqref="B53:B62" xr:uid="{2F3B0E72-92A4-4914-8B1C-E793DF063E34}">
      <formula1>INDIRECT("tblKat.Sonstiges")</formula1>
    </dataValidation>
    <dataValidation type="list" allowBlank="1" showInputMessage="1" showErrorMessage="1" sqref="B73:B77" xr:uid="{427B2542-959B-4B85-8497-06BD6C5EC666}">
      <formula1>INDIRECT("tblEinnahmen")</formula1>
    </dataValidation>
    <dataValidation type="list" allowBlank="1" showInputMessage="1" showErrorMessage="1" sqref="M2" xr:uid="{A11267DE-424B-433A-A45A-DF3A83D4D96D}">
      <formula1>"VThai,NVThai"</formula1>
    </dataValidation>
    <dataValidation type="list" allowBlank="1" showInputMessage="1" showErrorMessage="1" sqref="M3" xr:uid="{911E8DDD-E170-40BF-A0FC-EF0097130157}">
      <formula1>INDIRECT($M$2)</formula1>
    </dataValidation>
  </dataValidations>
  <hyperlinks>
    <hyperlink ref="O2" r:id="rId1" tooltip="Non-Immigrant (O - non-Thai Family)" display="https://frankfurt.thaiembassy.org/de/page/non-immigrant-o-non-thai-family?menu=655cc68c4ebb154a5a2c9f12" xr:uid="{74F160AE-5A3E-497B-9DEF-AB1235811DBD}"/>
    <hyperlink ref="S3" r:id="rId2" xr:uid="{1D72D45D-9900-4574-ABCD-D38B2903FD8E}"/>
  </hyperlinks>
  <pageMargins left="0.7" right="0.7" top="0.78740157499999996" bottom="0.78740157499999996" header="0.3" footer="0.3"/>
  <ignoredErrors>
    <ignoredError sqref="E53:E62 E42:E51 E31:E40 E20:E29 E9:E18 O2" unlockedFormula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6" r:id="rId5" name="Button 18">
              <controlPr defaultSize="0" print="0" autoFill="0" autoPict="0" macro="[0]!homepage" altText="www.thailanderleben.com">
                <anchor moveWithCells="1" sizeWithCells="1">
                  <from>
                    <xdr:col>7</xdr:col>
                    <xdr:colOff>342900</xdr:colOff>
                    <xdr:row>52</xdr:row>
                    <xdr:rowOff>57150</xdr:rowOff>
                  </from>
                  <to>
                    <xdr:col>18</xdr:col>
                    <xdr:colOff>190500</xdr:colOff>
                    <xdr:row>62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3FE6B-0CCB-41F6-907F-30D163E0E8E6}">
  <sheetPr codeName="Tabelle2"/>
  <dimension ref="A1:K10"/>
  <sheetViews>
    <sheetView workbookViewId="0">
      <selection activeCell="A11" sqref="A11"/>
    </sheetView>
  </sheetViews>
  <sheetFormatPr baseColWidth="10" defaultRowHeight="15" x14ac:dyDescent="0.25"/>
  <cols>
    <col min="1" max="1" width="14.28515625" style="62" customWidth="1"/>
    <col min="3" max="3" width="11.42578125" style="62"/>
    <col min="5" max="5" width="11.85546875" style="62" customWidth="1"/>
    <col min="7" max="7" width="17" style="62" customWidth="1"/>
    <col min="9" max="9" width="11.5703125" style="62" customWidth="1"/>
    <col min="11" max="11" width="13.140625" style="62" customWidth="1"/>
    <col min="13" max="13" width="34.140625" bestFit="1" customWidth="1"/>
    <col min="14" max="15" width="15.7109375" customWidth="1"/>
  </cols>
  <sheetData>
    <row r="1" spans="1:11" x14ac:dyDescent="0.25">
      <c r="A1" s="62" t="s">
        <v>7</v>
      </c>
      <c r="C1" s="62" t="s">
        <v>16</v>
      </c>
      <c r="E1" s="62" t="s">
        <v>17</v>
      </c>
      <c r="G1" s="62" t="s">
        <v>23</v>
      </c>
      <c r="I1" s="62" t="s">
        <v>30</v>
      </c>
      <c r="K1" s="62" t="s">
        <v>46</v>
      </c>
    </row>
    <row r="2" spans="1:11" x14ac:dyDescent="0.25">
      <c r="A2" s="62" t="s">
        <v>13</v>
      </c>
      <c r="C2" s="62" t="s">
        <v>20</v>
      </c>
      <c r="E2" s="62" t="s">
        <v>22</v>
      </c>
      <c r="G2" s="62" t="s">
        <v>26</v>
      </c>
      <c r="I2" s="62" t="s">
        <v>36</v>
      </c>
      <c r="K2" s="62" t="s">
        <v>47</v>
      </c>
    </row>
    <row r="3" spans="1:11" x14ac:dyDescent="0.25">
      <c r="A3" s="62" t="s">
        <v>11</v>
      </c>
      <c r="C3" s="62" t="s">
        <v>8</v>
      </c>
      <c r="E3" s="62" t="s">
        <v>8</v>
      </c>
      <c r="G3" s="62" t="s">
        <v>24</v>
      </c>
      <c r="I3" s="62" t="s">
        <v>37</v>
      </c>
      <c r="K3" s="62" t="s">
        <v>8</v>
      </c>
    </row>
    <row r="4" spans="1:11" x14ac:dyDescent="0.25">
      <c r="A4" s="62" t="s">
        <v>8</v>
      </c>
      <c r="C4" s="62" t="s">
        <v>18</v>
      </c>
      <c r="E4" s="62" t="s">
        <v>18</v>
      </c>
      <c r="G4" s="62" t="s">
        <v>25</v>
      </c>
      <c r="I4" s="62" t="s">
        <v>38</v>
      </c>
      <c r="K4" s="62" t="s">
        <v>48</v>
      </c>
    </row>
    <row r="5" spans="1:11" x14ac:dyDescent="0.25">
      <c r="A5" s="62" t="s">
        <v>14</v>
      </c>
      <c r="C5" s="62" t="s">
        <v>21</v>
      </c>
      <c r="E5" s="62" t="s">
        <v>21</v>
      </c>
      <c r="G5" s="62" t="s">
        <v>12</v>
      </c>
      <c r="I5" s="62" t="s">
        <v>39</v>
      </c>
      <c r="K5" s="62" t="s">
        <v>49</v>
      </c>
    </row>
    <row r="6" spans="1:11" x14ac:dyDescent="0.25">
      <c r="A6" s="62" t="s">
        <v>9</v>
      </c>
      <c r="C6" s="62" t="s">
        <v>19</v>
      </c>
      <c r="E6" s="62" t="s">
        <v>19</v>
      </c>
      <c r="I6" s="62" t="s">
        <v>40</v>
      </c>
      <c r="K6" s="62" t="s">
        <v>51</v>
      </c>
    </row>
    <row r="7" spans="1:11" x14ac:dyDescent="0.25">
      <c r="A7" s="62" t="s">
        <v>12</v>
      </c>
      <c r="C7" s="62" t="s">
        <v>12</v>
      </c>
      <c r="E7" s="62" t="s">
        <v>12</v>
      </c>
    </row>
    <row r="8" spans="1:11" x14ac:dyDescent="0.25">
      <c r="A8" s="62" t="s">
        <v>10</v>
      </c>
    </row>
    <row r="9" spans="1:11" x14ac:dyDescent="0.25">
      <c r="A9" s="62" t="s">
        <v>41</v>
      </c>
    </row>
    <row r="10" spans="1:11" x14ac:dyDescent="0.25">
      <c r="A10" s="62" t="s">
        <v>76</v>
      </c>
    </row>
  </sheetData>
  <sheetProtection selectLockedCells="1"/>
  <sortState xmlns:xlrd2="http://schemas.microsoft.com/office/spreadsheetml/2017/richdata2" ref="G2:G5">
    <sortCondition ref="G2:G5"/>
  </sortState>
  <pageMargins left="0.7" right="0.7" top="0.78740157499999996" bottom="0.78740157499999996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2071A-2F5C-4037-B1FE-0D4FDF1FE1DD}">
  <sheetPr codeName="Tabelle3"/>
  <dimension ref="A1:E22"/>
  <sheetViews>
    <sheetView topLeftCell="A4" workbookViewId="0">
      <selection activeCell="A34" sqref="A34"/>
    </sheetView>
  </sheetViews>
  <sheetFormatPr baseColWidth="10" defaultRowHeight="15" x14ac:dyDescent="0.25"/>
  <cols>
    <col min="1" max="1" width="34.42578125" bestFit="1" customWidth="1"/>
    <col min="2" max="2" width="12.7109375" bestFit="1" customWidth="1"/>
  </cols>
  <sheetData>
    <row r="1" spans="1:1" x14ac:dyDescent="0.25">
      <c r="A1" t="s">
        <v>61</v>
      </c>
    </row>
    <row r="2" spans="1:1" x14ac:dyDescent="0.25">
      <c r="A2" t="s">
        <v>58</v>
      </c>
    </row>
    <row r="3" spans="1:1" x14ac:dyDescent="0.25">
      <c r="A3" t="s">
        <v>59</v>
      </c>
    </row>
    <row r="8" spans="1:1" x14ac:dyDescent="0.25">
      <c r="A8" t="s">
        <v>57</v>
      </c>
    </row>
    <row r="9" spans="1:1" x14ac:dyDescent="0.25">
      <c r="A9" t="s">
        <v>60</v>
      </c>
    </row>
    <row r="10" spans="1:1" x14ac:dyDescent="0.25">
      <c r="A10" t="s">
        <v>65</v>
      </c>
    </row>
    <row r="18" spans="1:5" x14ac:dyDescent="0.25">
      <c r="A18" t="s">
        <v>62</v>
      </c>
      <c r="B18" t="s">
        <v>63</v>
      </c>
      <c r="C18" t="s">
        <v>64</v>
      </c>
    </row>
    <row r="19" spans="1:5" x14ac:dyDescent="0.25">
      <c r="A19" t="s">
        <v>58</v>
      </c>
      <c r="B19" s="1">
        <v>400000</v>
      </c>
      <c r="C19" s="1">
        <v>40000</v>
      </c>
      <c r="E19" s="14" t="s">
        <v>58</v>
      </c>
    </row>
    <row r="20" spans="1:5" x14ac:dyDescent="0.25">
      <c r="A20" t="s">
        <v>59</v>
      </c>
      <c r="B20" s="1">
        <v>0</v>
      </c>
      <c r="C20" s="1">
        <v>0</v>
      </c>
      <c r="E20" s="14" t="s">
        <v>59</v>
      </c>
    </row>
    <row r="21" spans="1:5" x14ac:dyDescent="0.25">
      <c r="A21" t="s">
        <v>60</v>
      </c>
      <c r="B21" s="1">
        <v>0</v>
      </c>
      <c r="C21" s="1">
        <v>30000</v>
      </c>
      <c r="E21" s="14" t="s">
        <v>60</v>
      </c>
    </row>
    <row r="22" spans="1:5" x14ac:dyDescent="0.25">
      <c r="A22" t="s">
        <v>65</v>
      </c>
      <c r="B22" s="1">
        <v>800000</v>
      </c>
      <c r="C22" s="1">
        <v>65000</v>
      </c>
      <c r="E22" s="14" t="s">
        <v>66</v>
      </c>
    </row>
  </sheetData>
  <hyperlinks>
    <hyperlink ref="E20" r:id="rId1" xr:uid="{618F1A64-AEEF-44E1-818F-4F5220700E20}"/>
    <hyperlink ref="E19" r:id="rId2" xr:uid="{80C5CA8D-A9F7-46AD-BC2A-6DA1A35962BA}"/>
    <hyperlink ref="E21" r:id="rId3" xr:uid="{3D2A04A6-DB91-413B-9C38-96A700395102}"/>
    <hyperlink ref="E22" r:id="rId4" xr:uid="{869931F0-8475-45AA-9343-1471DBD0D77F}"/>
  </hyperlinks>
  <pageMargins left="0.7" right="0.7" top="0.78740157499999996" bottom="0.78740157499999996" header="0.3" footer="0.3"/>
  <tableParts count="2"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x I a Z V w F / y Y W l A A A A 9 g A A A B I A H A B D b 2 5 m a W c v U G F j a 2 F n Z S 5 4 b W w g o h g A K K A U A A A A A A A A A A A A A A A A A A A A A A A A A A A A h Y 8 x D o I w G I W v Q r r T l h I T Q 3 7 K o G 6 S m J g Y 1 6 Z U a I B i a L H c z c E j e Q U x i r o 5 v u 9 9 w 3 v 3 6 w 2 y s W 2 C i + q t 7 k y K I k x R o I z s C m 3 K F A 3 u F C 5 R x m E n Z C 1 K F U y y s c l o i x R V z p 0 T Q r z 3 2 M e 4 6 0 v C K I 3 I M d / u Z a V a g T 6 y / i + H 2 l g n j F S I w + E 1 h j M c s R g v K M M U y A w h 1 + Y r s G n v s / 2 B s B o a N / S K F y p c b 4 D M E c j 7 A 3 8 A U E s D B B Q A A g A I A M S G m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E h p l X K I p H u A 4 A A A A R A A A A E w A c A E Z v c m 1 1 b G F z L 1 N l Y 3 R p b 2 4 x L m 0 g o h g A K K A U A A A A A A A A A A A A A A A A A A A A A A A A A A A A K 0 5 N L s n M z 1 M I h t C G 1 g B Q S w E C L Q A U A A I A C A D E h p l X A X / J h a U A A A D 2 A A A A E g A A A A A A A A A A A A A A A A A A A A A A Q 2 9 u Z m l n L 1 B h Y 2 t h Z 2 U u e G 1 s U E s B A i 0 A F A A C A A g A x I a Z V w / K 6 a u k A A A A 6 Q A A A B M A A A A A A A A A A A A A A A A A 8 Q A A A F t D b 2 5 0 Z W 5 0 X 1 R 5 c G V z X S 5 4 b W x Q S w E C L Q A U A A I A C A D E h p l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A t L N j 0 p a 0 2 G H o F h w 2 Z U V A A A A A A C A A A A A A A Q Z g A A A A E A A C A A A A A 0 U p u o o J 5 X f n p m X E m R o y I / y h c E U D o 5 n a U 8 I F y u u u Q H K g A A A A A O g A A A A A I A A C A A A A B F 0 0 m 8 m B g p 4 r 8 9 o I l Q o 6 g n 5 N Z b w Q f p 0 S v L C b k Q L L 6 i / 1 A A A A B 0 2 F a V 8 e P M c K c g d K Z p T M D Q g T C j g / 8 8 e I 0 v 5 R 2 R J 4 z l A b d / M D h p C O e 9 D q K 1 O q 5 W L H G x k s w 8 B i 4 M Y d d T M m 6 8 u h P z o 6 7 E k o y z 4 1 S s q D F x C L d V / k A A A A B u U w 4 Y f 3 3 / s / D q z Z G r Z B I s 9 V 2 T e o Z g a W Y n / Y b F O y z 0 x T J 5 u U E w Q O k p W P E H m F h k D v f L F a V m P t n M r F o 3 1 X J s K U H y < / D a t a M a s h u p > 
</file>

<file path=customXml/itemProps1.xml><?xml version="1.0" encoding="utf-8"?>
<ds:datastoreItem xmlns:ds="http://schemas.openxmlformats.org/officeDocument/2006/customXml" ds:itemID="{2880E8F8-0676-4556-B492-B264DC4E3C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Haushaltsplan</vt:lpstr>
      <vt:lpstr>Stammdaten</vt:lpstr>
      <vt:lpstr>Visa 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Holzheimer</dc:creator>
  <cp:lastModifiedBy>Sascha Holzheimer</cp:lastModifiedBy>
  <dcterms:created xsi:type="dcterms:W3CDTF">2023-11-24T18:37:51Z</dcterms:created>
  <dcterms:modified xsi:type="dcterms:W3CDTF">2023-12-25T16:05:44Z</dcterms:modified>
</cp:coreProperties>
</file>